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imcoecounty.sharepoint.com/sites/FinanceDepartment/Financial Management Library/Social Housing - Non Profit/"/>
    </mc:Choice>
  </mc:AlternateContent>
  <xr:revisionPtr revIDLastSave="4" documentId="8_{2A2FFF56-DC24-4D6C-9ABC-1747ABA8AF8E}" xr6:coauthVersionLast="47" xr6:coauthVersionMax="47" xr10:uidLastSave="{85AE43E6-E357-482E-BAE0-CF869226A936}"/>
  <bookViews>
    <workbookView xWindow="-98" yWindow="-98" windowWidth="20715" windowHeight="13276" tabRatio="847" activeTab="2" xr2:uid="{00000000-000D-0000-FFFF-FFFF00000000}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expense'!$A$1:$K$58</definedName>
    <definedName name="_xlnm.Print_Area" localSheetId="0">Cover!$A$1:$L$32</definedName>
    <definedName name="_xlnm.Print_Area" localSheetId="3">'Operating &amp; Prop Tax Subsidy'!$A$1:$G$36</definedName>
    <definedName name="_xlnm.Print_Area" localSheetId="4">'RGI Subsidy'!$A$1:$M$47</definedName>
    <definedName name="_xlnm.Print_Area" localSheetId="1">'Subsidy Summary'!$A$1:$G$19</definedName>
    <definedName name="YearEnd">[1]Identification!$G$11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20" l="1"/>
  <c r="C33" i="20"/>
  <c r="F31" i="20"/>
  <c r="I31" i="20" s="1"/>
  <c r="L31" i="20" s="1"/>
  <c r="F30" i="20"/>
  <c r="I30" i="20" s="1"/>
  <c r="L30" i="20" s="1"/>
  <c r="F29" i="20"/>
  <c r="I29" i="20" s="1"/>
  <c r="L29" i="20" s="1"/>
  <c r="F28" i="20"/>
  <c r="I28" i="20" s="1"/>
  <c r="L28" i="20" s="1"/>
  <c r="I27" i="20"/>
  <c r="L27" i="20" s="1"/>
  <c r="F27" i="20"/>
  <c r="F26" i="20"/>
  <c r="I26" i="20" s="1"/>
  <c r="L26" i="20" s="1"/>
  <c r="F25" i="20"/>
  <c r="I25" i="20" s="1"/>
  <c r="L25" i="20" s="1"/>
  <c r="L24" i="20"/>
  <c r="I24" i="20"/>
  <c r="F24" i="20"/>
  <c r="F23" i="20"/>
  <c r="I23" i="20" s="1"/>
  <c r="L23" i="20" s="1"/>
  <c r="F22" i="20"/>
  <c r="I22" i="20" s="1"/>
  <c r="L22" i="20" s="1"/>
  <c r="F21" i="20"/>
  <c r="I21" i="20" s="1"/>
  <c r="L21" i="20" s="1"/>
  <c r="F20" i="20"/>
  <c r="I20" i="20" s="1"/>
  <c r="L20" i="20" s="1"/>
  <c r="I19" i="20"/>
  <c r="L19" i="20" s="1"/>
  <c r="F19" i="20"/>
  <c r="F18" i="20"/>
  <c r="I18" i="20" s="1"/>
  <c r="L18" i="20" s="1"/>
  <c r="F17" i="20"/>
  <c r="I17" i="20" s="1"/>
  <c r="L17" i="20" s="1"/>
  <c r="L16" i="20"/>
  <c r="I16" i="20"/>
  <c r="F16" i="20"/>
  <c r="F15" i="20"/>
  <c r="I15" i="20" s="1"/>
  <c r="L15" i="20" s="1"/>
  <c r="F14" i="20"/>
  <c r="I14" i="20" s="1"/>
  <c r="L14" i="20" s="1"/>
  <c r="F13" i="20"/>
  <c r="I13" i="20" s="1"/>
  <c r="L13" i="20" s="1"/>
  <c r="F12" i="20"/>
  <c r="I12" i="20" s="1"/>
  <c r="L12" i="20" s="1"/>
  <c r="I10" i="20"/>
  <c r="L10" i="20" s="1"/>
  <c r="F10" i="20"/>
  <c r="F9" i="20"/>
  <c r="I9" i="20" s="1"/>
  <c r="L9" i="20" s="1"/>
  <c r="F8" i="20"/>
  <c r="I8" i="20" s="1"/>
  <c r="L8" i="20" s="1"/>
  <c r="J54" i="19"/>
  <c r="J52" i="19"/>
  <c r="J50" i="19"/>
  <c r="J48" i="19"/>
  <c r="J42" i="19"/>
  <c r="J40" i="19"/>
  <c r="J56" i="19" s="1"/>
  <c r="A35" i="19"/>
  <c r="P33" i="19"/>
  <c r="J33" i="19"/>
  <c r="H33" i="19"/>
  <c r="F33" i="19"/>
  <c r="P32" i="19"/>
  <c r="N30" i="19"/>
  <c r="P29" i="19"/>
  <c r="P28" i="19"/>
  <c r="P30" i="19" s="1"/>
  <c r="Q30" i="19" s="1"/>
  <c r="J26" i="19"/>
  <c r="N21" i="19"/>
  <c r="Q20" i="19"/>
  <c r="O20" i="19"/>
  <c r="O19" i="19"/>
  <c r="Q19" i="19" s="1"/>
  <c r="Q21" i="19" s="1"/>
  <c r="H19" i="19"/>
  <c r="H44" i="19" s="1"/>
  <c r="J44" i="19" s="1"/>
  <c r="G19" i="19"/>
  <c r="F16" i="19"/>
  <c r="J14" i="19"/>
  <c r="J12" i="19"/>
  <c r="J16" i="19" s="1"/>
  <c r="L33" i="20" l="1"/>
  <c r="L35" i="20" s="1"/>
  <c r="L39" i="20" s="1"/>
  <c r="J19" i="19"/>
  <c r="J24" i="19" s="1"/>
  <c r="J29" i="19" s="1"/>
  <c r="D9" i="14"/>
  <c r="D33" i="14" l="1"/>
  <c r="G33" i="14" s="1"/>
  <c r="G9" i="14"/>
  <c r="G17" i="14" s="1"/>
  <c r="G19" i="14" l="1"/>
  <c r="G15" i="14" l="1"/>
  <c r="G21" i="14" s="1"/>
  <c r="G8" i="16" l="1"/>
  <c r="G6" i="16" l="1"/>
  <c r="G18" i="16" l="1"/>
  <c r="G10" i="16" l="1"/>
  <c r="G12" i="16" l="1"/>
  <c r="G14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N18" authorId="0" shapeId="0" xr:uid="{97201D41-A688-4572-A850-CED5FC97728B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ENTER THE UNITS PER YOUR RESPECTIVE BUILDINGS</t>
        </r>
      </text>
    </comment>
    <comment ref="P18" authorId="0" shapeId="0" xr:uid="{3A91F973-1585-485C-A1D4-5F1B4D7AC354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ENTER THE INDICES FOR YOUR RESPECTIVE DISTRICT PER THE MINISTRY PUBLICATION</t>
        </r>
      </text>
    </comment>
    <comment ref="N27" authorId="0" shapeId="0" xr:uid="{3D87F498-3F13-4250-BD76-0718DE23A431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ENTER THE UNITS PER YOUR RESPECTIVE BUILDINGS - RGI &amp; MKT</t>
        </r>
      </text>
    </comment>
    <comment ref="O27" authorId="0" shapeId="0" xr:uid="{EF06A23D-8B5C-49C9-AF33-241DA1930DF9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ENTER THE INDICES FOR YOUR RESPECTIVE DISTRICT PER THE MINISTRY PUBLICATION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B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most recent final property tax bill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amagee</author>
  </authors>
  <commentList>
    <comment ref="D8" authorId="0" shapeId="0" xr:uid="{43AED9EC-E61D-44DF-A370-B49EA30F96DC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9" authorId="0" shapeId="0" xr:uid="{9D244624-F999-44FD-A4AA-5ED9EEAE37DD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0" authorId="0" shapeId="0" xr:uid="{546221AC-A64D-49CA-A64D-7ED258B0328B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2" authorId="0" shapeId="0" xr:uid="{2BDA4D2A-0E7D-4E85-9A38-5F36B605BB46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3" authorId="0" shapeId="0" xr:uid="{FEA25F35-C41E-4D6A-8C9D-67BEF211ABA7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  <comment ref="D14" authorId="0" shapeId="0" xr:uid="{4D7C99CB-CD45-41FC-A3D7-3F94ED022FC5}">
      <text>
        <r>
          <rPr>
            <b/>
            <sz val="9"/>
            <color indexed="81"/>
            <rFont val="Tahoma"/>
            <family val="2"/>
          </rPr>
          <t>amagee:</t>
        </r>
        <r>
          <rPr>
            <sz val="9"/>
            <color indexed="81"/>
            <rFont val="Tahoma"/>
            <family val="2"/>
          </rPr>
          <t xml:space="preserve">
per the prior year County approval
</t>
        </r>
      </text>
    </comment>
  </commentList>
</comments>
</file>

<file path=xl/sharedStrings.xml><?xml version="1.0" encoding="utf-8"?>
<sst xmlns="http://schemas.openxmlformats.org/spreadsheetml/2006/main" count="264" uniqueCount="198">
  <si>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</si>
  <si>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</si>
  <si>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</si>
  <si>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</si>
  <si>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</si>
  <si>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</si>
  <si>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</si>
  <si>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</si>
  <si>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</si>
  <si>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</si>
  <si>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</si>
  <si>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</si>
  <si>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</si>
  <si>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</si>
  <si>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</si>
  <si>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</si>
  <si>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</si>
  <si>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</si>
  <si>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</si>
  <si>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</si>
  <si>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</si>
  <si>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</si>
  <si>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</si>
  <si>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</si>
  <si>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</si>
  <si>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</si>
  <si>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</si>
  <si>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</si>
  <si>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</si>
  <si>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</si>
  <si>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</si>
  <si>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</si>
  <si>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</si>
  <si>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</si>
  <si>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</si>
  <si>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</si>
  <si>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</si>
  <si>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</si>
  <si>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</si>
  <si>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</si>
  <si>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</si>
  <si>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</si>
  <si>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</si>
  <si>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</si>
  <si>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</si>
  <si>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</si>
  <si>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</si>
  <si>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</si>
  <si>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</si>
  <si>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</si>
  <si>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</si>
  <si>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</si>
  <si>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</si>
  <si>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</si>
  <si>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</si>
  <si>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</si>
  <si>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</si>
  <si>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</si>
  <si>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</si>
  <si>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</si>
  <si>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</si>
  <si>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</si>
  <si>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</si>
  <si>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</si>
  <si>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</si>
  <si>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</si>
  <si>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</si>
  <si>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</si>
  <si>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</si>
  <si>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</si>
  <si>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</si>
  <si>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</si>
  <si>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</si>
  <si>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</si>
  <si>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</si>
  <si>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</si>
  <si>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</si>
  <si>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</si>
  <si>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</si>
  <si>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</si>
  <si>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</si>
  <si>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</si>
  <si>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</si>
  <si>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</si>
  <si>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</si>
  <si>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</si>
  <si>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</si>
  <si>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</si>
  <si>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</si>
  <si>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</si>
  <si>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</si>
  <si>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</si>
  <si>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</si>
  <si>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</si>
  <si>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</si>
  <si>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</si>
  <si>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</si>
  <si>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</si>
  <si>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</si>
  <si>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</si>
  <si>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</si>
  <si>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</si>
  <si>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</si>
  <si>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</si>
  <si>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</si>
  <si>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</si>
  <si>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</si>
  <si>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</si>
  <si>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</si>
  <si>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</si>
  <si>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</si>
  <si>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</si>
  <si>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</si>
  <si>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</si>
  <si>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</si>
  <si>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</si>
  <si>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</si>
  <si>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</si>
  <si>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</si>
  <si>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</si>
  <si>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</si>
  <si>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</si>
  <si>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</si>
  <si>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</si>
  <si>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</si>
  <si>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</si>
  <si>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</si>
  <si>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</si>
  <si>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</si>
  <si>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</si>
  <si>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</si>
  <si>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</si>
  <si>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</si>
  <si>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</si>
  <si>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</si>
  <si>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</si>
  <si>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</si>
  <si>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</si>
  <si>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</si>
  <si>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</si>
  <si>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</si>
  <si>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</si>
  <si>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</si>
  <si>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</si>
  <si>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</si>
  <si>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</si>
  <si>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</si>
  <si>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</si>
  <si>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</si>
  <si>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</si>
  <si>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</si>
  <si>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Water Expense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</si>
  <si>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</si>
  <si>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</si>
  <si>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</si>
  <si>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4. Columns A to J must be filled out with each different rent charge on a separate line.</t>
  </si>
  <si>
    <t>5. Indexed Rent (column F) has been rounded to zero decimal places.</t>
  </si>
  <si>
    <t>1 BD</t>
  </si>
  <si>
    <t>2 BD</t>
  </si>
  <si>
    <t>3 BD</t>
  </si>
  <si>
    <t>T</t>
  </si>
  <si>
    <t>4 BD</t>
  </si>
  <si>
    <t>SUBSIDY APPROVAL - Section  A</t>
  </si>
  <si>
    <t>(1a + 1b = 1c)</t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</si>
  <si>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</si>
  <si>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SUBSIDY APPROVAL - Section A Cont'd</t>
  </si>
  <si>
    <t>SUBSIDY APPROVAL - SECTION C</t>
  </si>
  <si>
    <t>(A x (1+B))</t>
  </si>
  <si>
    <t>(D X (1+E))</t>
  </si>
  <si>
    <t>(D x (1+E))</t>
  </si>
  <si>
    <t>***PLEASE ENTER INDICES AS A %</t>
  </si>
  <si>
    <t>For Provincial Reform Providers that have both apartments and townhouses the Market Rent Index entered should be a weighted average of the two indices</t>
  </si>
  <si>
    <t># OF UNITS</t>
  </si>
  <si>
    <t>% OF TOTAL UNITS</t>
  </si>
  <si>
    <t>APT</t>
  </si>
  <si>
    <t>TWN</t>
  </si>
  <si>
    <t>Weighted average, enter this % for both apartment and townhouse Market Rent Indices.  This % will also be used for the RGI Subsidy calculation.</t>
  </si>
  <si>
    <t>2. Column E is the Market Rent Index issued by SHSC, please enter as the percentage posted for the Corporation's District.</t>
  </si>
  <si>
    <r>
      <t xml:space="preserve">***Please ensure that the last </t>
    </r>
    <r>
      <rPr>
        <b/>
        <u/>
        <sz val="12"/>
        <rFont val="Century Schoolbook"/>
        <family val="1"/>
      </rPr>
      <t>actual</t>
    </r>
    <r>
      <rPr>
        <sz val="12"/>
        <rFont val="Century Schoolbook"/>
        <family val="1"/>
      </rPr>
      <t xml:space="preserve"> final property tax bill is used for cell B33***</t>
    </r>
  </si>
  <si>
    <t>20XX INDICES</t>
  </si>
  <si>
    <r>
      <t xml:space="preserve">For </t>
    </r>
    <r>
      <rPr>
        <b/>
        <i/>
        <u/>
        <sz val="12"/>
        <rFont val="Arial"/>
        <family val="2"/>
      </rPr>
      <t>example</t>
    </r>
    <r>
      <rPr>
        <b/>
        <sz val="12"/>
        <rFont val="Arial"/>
        <family val="2"/>
      </rPr>
      <t>:</t>
    </r>
  </si>
  <si>
    <t xml:space="preserve">1. Please refer to the prior year Subsidy Approval to fill out column D </t>
  </si>
  <si>
    <t xml:space="preserve">3. For Providers that have a mixture of apartments and townhouses the market rent index is a weighted average of the apartment index and townhouse index </t>
  </si>
  <si>
    <t>%</t>
  </si>
  <si>
    <t>Heat (Natural Gas) Expense</t>
  </si>
  <si>
    <t>Electricity Expense</t>
  </si>
  <si>
    <t>Benchmark Costs</t>
  </si>
  <si>
    <t>From the 2023 Subsidy Approval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</si>
  <si>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</t>
    </r>
  </si>
  <si>
    <t>Per Peel Region formula</t>
  </si>
  <si>
    <t>Weighted average to be entered on line 1a &amp; 1b</t>
  </si>
  <si>
    <t>Prior Year Revenue Check</t>
  </si>
  <si>
    <t>Prior Year Expense Check</t>
  </si>
  <si>
    <t>Capital Reserves</t>
  </si>
  <si>
    <t>*Mixed building types calculation:
((no. of apartment units x 2024 Apt MRI) + (no. of townhouse units x 2024 Townshouse MRI))/Total no. of units</t>
  </si>
  <si>
    <t>2024 Property</t>
  </si>
  <si>
    <t>2024 Indexed Rent</t>
  </si>
  <si>
    <t>or 2024 Market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</si>
</sst>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5" x14ac:knownFonts="1">
    <font>
      <sz val="12"/>
      <name val="Century Schoolbook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  <font>
      <b/>
      <sz val="26"/>
      <name val="Century Schoolbook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name val="Arial"/>
      <family val="2"/>
    </font>
    <font>
      <b/>
      <i/>
      <u/>
      <sz val="12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9" fontId="48" fillId="0" borderId="0" applyFont="0" applyFill="0" applyBorder="0" applyAlignment="0" applyProtection="0"/>
  </cellStyleXfs>
  <cellXfs count="405">
    <xf numFmtId="0" fontId="0" fillId="0" borderId="0" xfId="0"/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6" fillId="0" borderId="0" xfId="2" applyFont="1"/>
    <xf numFmtId="0" fontId="11" fillId="0" borderId="0" xfId="2" applyFont="1"/>
    <xf numFmtId="0" fontId="15" fillId="0" borderId="0" xfId="2"/>
    <xf numFmtId="168" fontId="15" fillId="0" borderId="0" xfId="1" applyNumberFormat="1"/>
    <xf numFmtId="0" fontId="15" fillId="0" borderId="2" xfId="2" applyBorder="1"/>
    <xf numFmtId="168" fontId="15" fillId="0" borderId="3" xfId="1" applyNumberFormat="1" applyBorder="1"/>
    <xf numFmtId="0" fontId="11" fillId="0" borderId="4" xfId="2" applyFont="1" applyBorder="1"/>
    <xf numFmtId="168" fontId="15" fillId="0" borderId="5" xfId="1" applyNumberFormat="1" applyBorder="1"/>
    <xf numFmtId="0" fontId="15" fillId="0" borderId="6" xfId="2" applyBorder="1"/>
    <xf numFmtId="0" fontId="19" fillId="0" borderId="1" xfId="2" applyFont="1" applyBorder="1"/>
    <xf numFmtId="166" fontId="10" fillId="0" borderId="5" xfId="1" applyNumberFormat="1" applyFont="1" applyBorder="1"/>
    <xf numFmtId="0" fontId="10" fillId="0" borderId="0" xfId="2" applyFont="1" applyAlignment="1">
      <alignment horizontal="right"/>
    </xf>
    <xf numFmtId="0" fontId="2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4" xfId="2" applyFont="1" applyBorder="1"/>
    <xf numFmtId="0" fontId="7" fillId="0" borderId="0" xfId="2" applyFont="1"/>
    <xf numFmtId="0" fontId="14" fillId="0" borderId="0" xfId="2" applyFont="1" applyAlignment="1">
      <alignment horizontal="center"/>
    </xf>
    <xf numFmtId="164" fontId="10" fillId="0" borderId="12" xfId="1" applyNumberFormat="1" applyFont="1" applyFill="1" applyBorder="1"/>
    <xf numFmtId="164" fontId="10" fillId="0" borderId="9" xfId="1" applyNumberFormat="1" applyFont="1" applyFill="1" applyBorder="1"/>
    <xf numFmtId="164" fontId="10" fillId="0" borderId="9" xfId="1" applyNumberFormat="1" applyFont="1" applyBorder="1"/>
    <xf numFmtId="164" fontId="7" fillId="3" borderId="12" xfId="1" applyNumberFormat="1" applyFont="1" applyFill="1" applyBorder="1"/>
    <xf numFmtId="164" fontId="10" fillId="0" borderId="3" xfId="1" applyNumberFormat="1" applyFont="1" applyBorder="1"/>
    <xf numFmtId="0" fontId="15" fillId="0" borderId="4" xfId="2" applyBorder="1"/>
    <xf numFmtId="0" fontId="15" fillId="0" borderId="7" xfId="2" applyBorder="1"/>
    <xf numFmtId="166" fontId="10" fillId="0" borderId="12" xfId="1" applyNumberFormat="1" applyFont="1" applyBorder="1"/>
    <xf numFmtId="168" fontId="15" fillId="0" borderId="1" xfId="1" applyNumberFormat="1" applyBorder="1"/>
    <xf numFmtId="0" fontId="15" fillId="0" borderId="3" xfId="2" applyBorder="1"/>
    <xf numFmtId="0" fontId="15" fillId="0" borderId="0" xfId="2" applyAlignment="1">
      <alignment horizontal="center"/>
    </xf>
    <xf numFmtId="168" fontId="15" fillId="0" borderId="15" xfId="1" applyNumberFormat="1" applyBorder="1"/>
    <xf numFmtId="0" fontId="19" fillId="0" borderId="2" xfId="2" applyFont="1" applyBorder="1"/>
    <xf numFmtId="168" fontId="15" fillId="0" borderId="2" xfId="1" applyNumberFormat="1" applyBorder="1"/>
    <xf numFmtId="168" fontId="15" fillId="0" borderId="6" xfId="1" applyNumberForma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 applyProtection="1">
      <alignment vertical="center"/>
      <protection locked="0"/>
    </xf>
    <xf numFmtId="168" fontId="15" fillId="0" borderId="0" xfId="1" applyNumberFormat="1" applyBorder="1" applyAlignment="1">
      <alignment vertical="center"/>
    </xf>
    <xf numFmtId="0" fontId="15" fillId="0" borderId="0" xfId="2" applyAlignment="1">
      <alignment vertical="center"/>
    </xf>
    <xf numFmtId="168" fontId="15" fillId="0" borderId="4" xfId="1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5" xfId="2" applyBorder="1" applyAlignment="1">
      <alignment vertical="center"/>
    </xf>
    <xf numFmtId="0" fontId="22" fillId="7" borderId="28" xfId="0" applyFont="1" applyFill="1" applyBorder="1" applyAlignment="1" applyProtection="1">
      <alignment vertical="center"/>
      <protection locked="0"/>
    </xf>
    <xf numFmtId="0" fontId="22" fillId="7" borderId="29" xfId="0" applyFont="1" applyFill="1" applyBorder="1" applyAlignment="1" applyProtection="1">
      <alignment vertical="center"/>
      <protection locked="0"/>
    </xf>
    <xf numFmtId="0" fontId="22" fillId="7" borderId="30" xfId="0" applyFont="1" applyFill="1" applyBorder="1" applyAlignment="1" applyProtection="1">
      <alignment vertical="center"/>
      <protection locked="0"/>
    </xf>
    <xf numFmtId="0" fontId="23" fillId="7" borderId="28" xfId="0" applyFont="1" applyFill="1" applyBorder="1" applyAlignment="1" applyProtection="1">
      <alignment vertical="center"/>
      <protection locked="0"/>
    </xf>
    <xf numFmtId="0" fontId="23" fillId="7" borderId="29" xfId="0" applyFont="1" applyFill="1" applyBorder="1" applyAlignment="1" applyProtection="1">
      <alignment vertical="center"/>
      <protection locked="0"/>
    </xf>
    <xf numFmtId="0" fontId="23" fillId="7" borderId="31" xfId="0" applyFont="1" applyFill="1" applyBorder="1" applyAlignment="1" applyProtection="1">
      <alignment vertical="center"/>
      <protection locked="0"/>
    </xf>
    <xf numFmtId="0" fontId="23" fillId="7" borderId="32" xfId="0" applyFont="1" applyFill="1" applyBorder="1" applyAlignment="1" applyProtection="1">
      <alignment vertical="center"/>
      <protection locked="0"/>
    </xf>
    <xf numFmtId="0" fontId="23" fillId="7" borderId="30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66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center" vertical="center"/>
      <protection locked="0"/>
    </xf>
    <xf numFmtId="171" fontId="47" fillId="0" borderId="12" xfId="0" applyNumberFormat="1" applyFont="1" applyBorder="1" applyAlignment="1" applyProtection="1">
      <alignment horizontal="center" vertical="center"/>
      <protection locked="0"/>
    </xf>
    <xf numFmtId="171" fontId="10" fillId="0" borderId="12" xfId="0" applyNumberFormat="1" applyFont="1" applyBorder="1" applyAlignment="1" applyProtection="1">
      <alignment horizontal="center" vertical="center"/>
      <protection locked="0"/>
    </xf>
    <xf numFmtId="171" fontId="6" fillId="0" borderId="0" xfId="0" applyNumberFormat="1" applyFont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>
      <alignment horizontal="center" vertical="center"/>
    </xf>
    <xf numFmtId="169" fontId="47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6" fontId="10" fillId="0" borderId="11" xfId="0" applyNumberFormat="1" applyFont="1" applyBorder="1" applyAlignment="1" applyProtection="1">
      <alignment horizontal="right" vertical="center"/>
      <protection locked="0"/>
    </xf>
    <xf numFmtId="166" fontId="10" fillId="0" borderId="1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6" fontId="10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70" fontId="10" fillId="0" borderId="2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17" xfId="0" applyNumberFormat="1" applyFont="1" applyBorder="1" applyAlignment="1">
      <alignment horizontal="center" vertical="center"/>
    </xf>
    <xf numFmtId="166" fontId="10" fillId="4" borderId="18" xfId="0" applyNumberFormat="1" applyFont="1" applyFill="1" applyBorder="1" applyAlignment="1">
      <alignment vertical="center"/>
    </xf>
    <xf numFmtId="166" fontId="10" fillId="4" borderId="19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175" fontId="11" fillId="0" borderId="21" xfId="0" applyNumberFormat="1" applyFont="1" applyBorder="1" applyAlignment="1">
      <alignment horizontal="center" vertical="center"/>
    </xf>
    <xf numFmtId="0" fontId="11" fillId="5" borderId="0" xfId="0" applyFont="1" applyFill="1" applyAlignment="1" applyProtection="1">
      <alignment horizontal="center" vertical="center"/>
      <protection locked="0"/>
    </xf>
    <xf numFmtId="164" fontId="10" fillId="0" borderId="22" xfId="0" applyNumberFormat="1" applyFon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164" fontId="28" fillId="0" borderId="1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165" fontId="3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72" fontId="16" fillId="0" borderId="0" xfId="0" applyNumberFormat="1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43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2" fontId="45" fillId="0" borderId="12" xfId="0" applyNumberFormat="1" applyFont="1" applyBorder="1" applyAlignment="1" applyProtection="1">
      <alignment horizontal="center" vertical="center"/>
      <protection locked="0"/>
    </xf>
    <xf numFmtId="172" fontId="11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left" vertical="center"/>
    </xf>
    <xf numFmtId="172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2" fontId="18" fillId="0" borderId="7" xfId="0" applyNumberFormat="1" applyFont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42" fillId="0" borderId="6" xfId="0" applyFont="1" applyBorder="1" applyAlignment="1">
      <alignment vertical="center"/>
    </xf>
    <xf numFmtId="172" fontId="43" fillId="0" borderId="6" xfId="0" applyNumberFormat="1" applyFont="1" applyBorder="1" applyAlignment="1">
      <alignment horizontal="center" vertical="center"/>
    </xf>
    <xf numFmtId="172" fontId="18" fillId="0" borderId="6" xfId="0" applyNumberFormat="1" applyFont="1" applyBorder="1" applyAlignment="1">
      <alignment horizontal="center" vertical="center"/>
    </xf>
    <xf numFmtId="172" fontId="11" fillId="0" borderId="4" xfId="0" applyNumberFormat="1" applyFont="1" applyBorder="1" applyAlignment="1">
      <alignment horizontal="center" vertical="center"/>
    </xf>
    <xf numFmtId="172" fontId="18" fillId="0" borderId="5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left" vertical="center"/>
    </xf>
    <xf numFmtId="172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172" fontId="14" fillId="0" borderId="4" xfId="0" applyNumberFormat="1" applyFont="1" applyBorder="1" applyAlignment="1">
      <alignment horizontal="center" vertical="center"/>
    </xf>
    <xf numFmtId="172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2" fontId="18" fillId="0" borderId="8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1" fontId="45" fillId="0" borderId="12" xfId="0" applyNumberFormat="1" applyFont="1" applyBorder="1" applyAlignment="1" applyProtection="1">
      <alignment horizontal="center" vertical="center"/>
      <protection locked="0"/>
    </xf>
    <xf numFmtId="9" fontId="11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1" fontId="45" fillId="0" borderId="12" xfId="0" applyNumberFormat="1" applyFont="1" applyBorder="1" applyAlignment="1">
      <alignment horizontal="center" vertical="center"/>
    </xf>
    <xf numFmtId="171" fontId="11" fillId="0" borderId="11" xfId="0" applyNumberFormat="1" applyFont="1" applyBorder="1" applyAlignment="1">
      <alignment horizontal="center" vertical="center"/>
    </xf>
    <xf numFmtId="171" fontId="10" fillId="0" borderId="8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171" fontId="11" fillId="0" borderId="2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71" fontId="11" fillId="0" borderId="0" xfId="0" applyNumberFormat="1" applyFont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6" xfId="0" applyFont="1" applyBorder="1" applyAlignment="1">
      <alignment horizontal="left" vertical="center"/>
    </xf>
    <xf numFmtId="0" fontId="31" fillId="0" borderId="7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1" fontId="10" fillId="0" borderId="2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171" fontId="31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6" fontId="10" fillId="0" borderId="12" xfId="0" applyNumberFormat="1" applyFont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right" vertical="center"/>
    </xf>
    <xf numFmtId="0" fontId="44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171" fontId="45" fillId="0" borderId="11" xfId="0" applyNumberFormat="1" applyFont="1" applyBorder="1" applyAlignment="1">
      <alignment horizontal="center" vertical="center"/>
    </xf>
    <xf numFmtId="0" fontId="46" fillId="0" borderId="8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1" fontId="22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171" fontId="37" fillId="0" borderId="6" xfId="0" applyNumberFormat="1" applyFont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/>
    </xf>
    <xf numFmtId="165" fontId="7" fillId="0" borderId="12" xfId="1" applyNumberFormat="1" applyFont="1" applyBorder="1"/>
    <xf numFmtId="10" fontId="14" fillId="0" borderId="13" xfId="0" applyNumberFormat="1" applyFont="1" applyBorder="1" applyAlignment="1">
      <alignment horizontal="center" vertical="center" wrapText="1"/>
    </xf>
    <xf numFmtId="10" fontId="45" fillId="0" borderId="12" xfId="3" applyNumberFormat="1" applyFont="1" applyFill="1" applyBorder="1" applyAlignment="1">
      <alignment horizontal="center" vertical="center"/>
    </xf>
    <xf numFmtId="10" fontId="45" fillId="0" borderId="11" xfId="3" applyNumberFormat="1" applyFont="1" applyFill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0" fontId="47" fillId="0" borderId="12" xfId="3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22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4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6" borderId="32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8" fillId="6" borderId="3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2" fontId="7" fillId="0" borderId="2" xfId="0" applyNumberFormat="1" applyFont="1" applyBorder="1" applyAlignment="1">
      <alignment horizontal="center" vertical="center"/>
    </xf>
    <xf numFmtId="10" fontId="22" fillId="0" borderId="0" xfId="0" applyNumberFormat="1" applyFont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77" fontId="0" fillId="0" borderId="0" xfId="3" applyNumberFormat="1" applyFont="1"/>
    <xf numFmtId="174" fontId="0" fillId="0" borderId="0" xfId="0" applyNumberFormat="1"/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10" fontId="0" fillId="0" borderId="0" xfId="3" applyNumberFormat="1" applyFont="1"/>
    <xf numFmtId="0" fontId="0" fillId="0" borderId="2" xfId="0" applyBorder="1" applyAlignment="1">
      <alignment horizontal="center"/>
    </xf>
    <xf numFmtId="10" fontId="0" fillId="0" borderId="0" xfId="0" applyNumberFormat="1" applyAlignment="1">
      <alignment vertical="center"/>
    </xf>
    <xf numFmtId="10" fontId="0" fillId="0" borderId="2" xfId="3" applyNumberFormat="1" applyFont="1" applyBorder="1"/>
    <xf numFmtId="0" fontId="54" fillId="0" borderId="0" xfId="0" applyFont="1" applyAlignment="1">
      <alignment vertical="center"/>
    </xf>
    <xf numFmtId="10" fontId="11" fillId="0" borderId="0" xfId="3" applyNumberFormat="1" applyFont="1" applyAlignment="1">
      <alignment vertical="center"/>
    </xf>
    <xf numFmtId="171" fontId="22" fillId="0" borderId="0" xfId="0" applyNumberFormat="1" applyFont="1" applyAlignment="1">
      <alignment vertical="center"/>
    </xf>
    <xf numFmtId="0" fontId="25" fillId="7" borderId="14" xfId="0" applyFont="1" applyFill="1" applyBorder="1" applyAlignment="1" applyProtection="1">
      <alignment horizontal="left" vertical="center"/>
      <protection locked="0"/>
    </xf>
    <xf numFmtId="0" fontId="25" fillId="7" borderId="8" xfId="0" applyFont="1" applyFill="1" applyBorder="1" applyAlignment="1" applyProtection="1">
      <alignment horizontal="left" vertical="center"/>
      <protection locked="0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24" fillId="7" borderId="1" xfId="0" applyFont="1" applyFill="1" applyBorder="1" applyAlignment="1" applyProtection="1">
      <alignment horizontal="left" vertical="center"/>
      <protection locked="0"/>
    </xf>
    <xf numFmtId="0" fontId="24" fillId="7" borderId="2" xfId="0" applyFont="1" applyFill="1" applyBorder="1" applyAlignment="1" applyProtection="1">
      <alignment horizontal="left" vertical="center"/>
      <protection locked="0"/>
    </xf>
    <xf numFmtId="0" fontId="24" fillId="7" borderId="3" xfId="0" applyFont="1" applyFill="1" applyBorder="1" applyAlignment="1" applyProtection="1">
      <alignment horizontal="left" vertical="center"/>
      <protection locked="0"/>
    </xf>
    <xf numFmtId="0" fontId="24" fillId="7" borderId="4" xfId="0" applyFont="1" applyFill="1" applyBorder="1" applyAlignment="1" applyProtection="1">
      <alignment horizontal="left" vertical="center"/>
      <protection locked="0"/>
    </xf>
    <xf numFmtId="0" fontId="24" fillId="7" borderId="0" xfId="0" applyFont="1" applyFill="1" applyAlignment="1" applyProtection="1">
      <alignment horizontal="left" vertical="center"/>
      <protection locked="0"/>
    </xf>
    <xf numFmtId="0" fontId="24" fillId="7" borderId="5" xfId="0" applyFont="1" applyFill="1" applyBorder="1" applyAlignment="1" applyProtection="1">
      <alignment horizontal="left" vertical="center"/>
      <protection locked="0"/>
    </xf>
    <xf numFmtId="0" fontId="24" fillId="7" borderId="15" xfId="0" applyFont="1" applyFill="1" applyBorder="1" applyAlignment="1" applyProtection="1">
      <alignment horizontal="left" vertical="center"/>
      <protection locked="0"/>
    </xf>
    <xf numFmtId="0" fontId="24" fillId="7" borderId="6" xfId="0" applyFont="1" applyFill="1" applyBorder="1" applyAlignment="1" applyProtection="1">
      <alignment horizontal="left" vertical="center"/>
      <protection locked="0"/>
    </xf>
    <xf numFmtId="0" fontId="24" fillId="7" borderId="7" xfId="0" applyFont="1" applyFill="1" applyBorder="1" applyAlignment="1" applyProtection="1">
      <alignment horizontal="left" vertical="center"/>
      <protection locked="0"/>
    </xf>
    <xf numFmtId="168" fontId="40" fillId="2" borderId="14" xfId="1" applyNumberFormat="1" applyFont="1" applyFill="1" applyBorder="1" applyAlignment="1">
      <alignment horizontal="center" vertical="center"/>
    </xf>
    <xf numFmtId="168" fontId="40" fillId="2" borderId="9" xfId="1" applyNumberFormat="1" applyFont="1" applyFill="1" applyBorder="1" applyAlignment="1">
      <alignment horizontal="center" vertical="center"/>
    </xf>
    <xf numFmtId="0" fontId="40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0" fillId="0" borderId="14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0" fillId="0" borderId="14" xfId="2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5" fillId="0" borderId="12" xfId="1" applyNumberFormat="1" applyBorder="1" applyAlignment="1">
      <alignment horizontal="center" vertical="center"/>
    </xf>
    <xf numFmtId="0" fontId="24" fillId="7" borderId="14" xfId="0" applyFont="1" applyFill="1" applyBorder="1" applyAlignment="1" applyProtection="1">
      <alignment horizontal="left" vertical="center"/>
      <protection locked="0"/>
    </xf>
    <xf numFmtId="0" fontId="24" fillId="7" borderId="8" xfId="0" applyFont="1" applyFill="1" applyBorder="1" applyAlignment="1" applyProtection="1">
      <alignment horizontal="left" vertical="center"/>
      <protection locked="0"/>
    </xf>
    <xf numFmtId="0" fontId="24" fillId="7" borderId="9" xfId="0" applyFont="1" applyFill="1" applyBorder="1" applyAlignment="1" applyProtection="1">
      <alignment horizontal="left" vertical="center"/>
      <protection locked="0"/>
    </xf>
    <xf numFmtId="176" fontId="40" fillId="0" borderId="9" xfId="2" applyNumberFormat="1" applyFont="1" applyBorder="1" applyAlignment="1">
      <alignment horizontal="center" vertical="center"/>
    </xf>
    <xf numFmtId="0" fontId="40" fillId="0" borderId="8" xfId="2" applyFont="1" applyBorder="1" applyAlignment="1">
      <alignment horizontal="center" vertical="center"/>
    </xf>
    <xf numFmtId="0" fontId="40" fillId="0" borderId="9" xfId="2" applyFont="1" applyBorder="1" applyAlignment="1">
      <alignment horizontal="center" vertical="center"/>
    </xf>
    <xf numFmtId="168" fontId="40" fillId="0" borderId="14" xfId="1" applyNumberFormat="1" applyFont="1" applyBorder="1" applyAlignment="1">
      <alignment horizontal="center" vertical="center"/>
    </xf>
    <xf numFmtId="168" fontId="40" fillId="0" borderId="8" xfId="1" applyNumberFormat="1" applyFont="1" applyBorder="1" applyAlignment="1">
      <alignment horizontal="center" vertical="center"/>
    </xf>
    <xf numFmtId="168" fontId="40" fillId="0" borderId="9" xfId="1" applyNumberFormat="1" applyFont="1" applyBorder="1" applyAlignment="1">
      <alignment horizontal="center" vertical="center"/>
    </xf>
    <xf numFmtId="166" fontId="10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0" xfId="2" applyFont="1" applyAlignment="1">
      <alignment horizontal="center"/>
    </xf>
    <xf numFmtId="0" fontId="38" fillId="11" borderId="14" xfId="0" applyFont="1" applyFill="1" applyBorder="1" applyAlignment="1">
      <alignment horizontal="left" vertical="center" wrapText="1"/>
    </xf>
    <xf numFmtId="0" fontId="38" fillId="11" borderId="8" xfId="0" applyFont="1" applyFill="1" applyBorder="1" applyAlignment="1">
      <alignment horizontal="left" vertical="center" wrapText="1"/>
    </xf>
    <xf numFmtId="0" fontId="38" fillId="11" borderId="9" xfId="0" applyFont="1" applyFill="1" applyBorder="1" applyAlignment="1">
      <alignment horizontal="left" vertical="center" wrapText="1"/>
    </xf>
    <xf numFmtId="164" fontId="52" fillId="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7" fontId="10" fillId="0" borderId="0" xfId="3" applyNumberFormat="1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49" fillId="8" borderId="0" xfId="0" applyNumberFormat="1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4">
    <cellStyle name="Comma_2002 Budget Input- Non-Profit" xfId="1" xr:uid="{00000000-0005-0000-0000-000000000000}"/>
    <cellStyle name="Normal" xfId="0" builtinId="0"/>
    <cellStyle name="Normal_2002 Budget Input- Non-Profit" xfId="2" xr:uid="{00000000-0005-0000-0000-000002000000}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zoomScale="80" zoomScaleNormal="80" workbookViewId="0">
      <selection activeCell="A4" sqref="A4:G4"/>
    </sheetView>
  </sheetViews>
  <sheetFormatPr defaultRowHeight="15" x14ac:dyDescent="0.4"/>
  <cols>
    <col min="1" max="1" width="11.88671875" style="38" customWidth="1"/>
    <col min="2" max="2" width="14.77734375" style="39" customWidth="1"/>
    <col min="3" max="3" width="7.6640625" style="39" customWidth="1"/>
    <col min="4" max="5" width="8.88671875" style="39"/>
    <col min="6" max="6" width="3.6640625" style="39" customWidth="1"/>
    <col min="7" max="7" width="3.88671875" style="39" customWidth="1"/>
    <col min="8" max="8" width="8.88671875" style="39"/>
    <col min="9" max="9" width="6" style="39" customWidth="1"/>
    <col min="10" max="10" width="15.109375" style="39" customWidth="1"/>
    <col min="11" max="11" width="9.6640625" style="39" customWidth="1"/>
    <col min="12" max="12" width="9.44140625" style="39" customWidth="1"/>
    <col min="13" max="16384" width="8.88671875" style="39"/>
  </cols>
  <sheetData>
    <row r="1" spans="1:12" ht="15.75" customHeight="1" x14ac:dyDescent="0.4">
      <c r="A1" s="316" t="s">
        <v>3</v>
      </c>
      <c r="B1" s="317"/>
      <c r="C1" s="317"/>
      <c r="D1" s="317"/>
      <c r="E1" s="318"/>
      <c r="F1" s="318"/>
      <c r="G1" s="319"/>
      <c r="H1" s="318"/>
      <c r="I1" s="318"/>
      <c r="J1" s="318"/>
      <c r="K1" s="318" t="s">
        <v>2</v>
      </c>
      <c r="L1" s="320"/>
    </row>
    <row r="2" spans="1:12" x14ac:dyDescent="0.4">
      <c r="L2" s="40"/>
    </row>
    <row r="3" spans="1:12" x14ac:dyDescent="0.4">
      <c r="A3" s="42" t="s">
        <v>22</v>
      </c>
      <c r="B3" s="43"/>
      <c r="C3" s="43"/>
      <c r="D3" s="43"/>
      <c r="E3" s="43"/>
      <c r="F3" s="43"/>
      <c r="G3" s="44"/>
      <c r="L3" s="40"/>
    </row>
    <row r="4" spans="1:12" ht="42.75" customHeight="1" x14ac:dyDescent="0.4">
      <c r="A4" s="345"/>
      <c r="B4" s="346"/>
      <c r="C4" s="346"/>
      <c r="D4" s="346"/>
      <c r="E4" s="346"/>
      <c r="F4" s="346"/>
      <c r="G4" s="347"/>
      <c r="L4" s="40"/>
    </row>
    <row r="5" spans="1:12" ht="46.5" customHeight="1" x14ac:dyDescent="0.4">
      <c r="L5" s="40"/>
    </row>
    <row r="6" spans="1:12" x14ac:dyDescent="0.4">
      <c r="A6" s="45" t="s">
        <v>5</v>
      </c>
      <c r="B6" s="46"/>
      <c r="C6" s="47"/>
      <c r="D6" s="48"/>
      <c r="L6" s="40"/>
    </row>
    <row r="7" spans="1:12" ht="39" customHeight="1" x14ac:dyDescent="0.4">
      <c r="A7" s="345"/>
      <c r="B7" s="346"/>
      <c r="C7" s="346"/>
      <c r="D7" s="347"/>
      <c r="L7" s="40"/>
    </row>
    <row r="8" spans="1:12" ht="37.5" customHeight="1" x14ac:dyDescent="0.4">
      <c r="L8" s="40"/>
    </row>
    <row r="9" spans="1:12" x14ac:dyDescent="0.4">
      <c r="A9" s="42" t="s">
        <v>6</v>
      </c>
      <c r="B9" s="43"/>
      <c r="C9" s="46"/>
      <c r="D9" s="49"/>
      <c r="E9" s="46"/>
      <c r="F9" s="43"/>
      <c r="G9" s="50" t="s">
        <v>7</v>
      </c>
      <c r="H9" s="46"/>
      <c r="I9" s="1"/>
      <c r="J9" s="1"/>
      <c r="K9" s="1"/>
      <c r="L9" s="2"/>
    </row>
    <row r="10" spans="1:12" ht="25.5" customHeight="1" x14ac:dyDescent="0.4">
      <c r="A10" s="348"/>
      <c r="B10" s="349"/>
      <c r="C10" s="349"/>
      <c r="D10" s="349"/>
      <c r="E10" s="349"/>
      <c r="F10" s="350"/>
      <c r="G10" s="348"/>
      <c r="H10" s="349"/>
      <c r="I10" s="349"/>
      <c r="J10" s="349"/>
      <c r="K10" s="349"/>
      <c r="L10" s="350"/>
    </row>
    <row r="11" spans="1:12" ht="24.75" customHeight="1" x14ac:dyDescent="0.4">
      <c r="A11" s="351"/>
      <c r="B11" s="352"/>
      <c r="C11" s="352"/>
      <c r="D11" s="352"/>
      <c r="E11" s="352"/>
      <c r="F11" s="353"/>
      <c r="G11" s="351"/>
      <c r="H11" s="352"/>
      <c r="I11" s="352"/>
      <c r="J11" s="352"/>
      <c r="K11" s="352"/>
      <c r="L11" s="353"/>
    </row>
    <row r="12" spans="1:12" ht="24.75" customHeight="1" x14ac:dyDescent="0.4">
      <c r="A12" s="354"/>
      <c r="B12" s="355"/>
      <c r="C12" s="355"/>
      <c r="D12" s="355"/>
      <c r="E12" s="355"/>
      <c r="F12" s="356"/>
      <c r="G12" s="354"/>
      <c r="H12" s="355"/>
      <c r="I12" s="355"/>
      <c r="J12" s="355"/>
      <c r="K12" s="355"/>
      <c r="L12" s="356"/>
    </row>
    <row r="13" spans="1:12" x14ac:dyDescent="0.4">
      <c r="L13" s="40"/>
    </row>
    <row r="14" spans="1:12" x14ac:dyDescent="0.4">
      <c r="A14" s="42" t="s">
        <v>8</v>
      </c>
      <c r="B14" s="43"/>
      <c r="C14" s="44"/>
      <c r="D14" s="43" t="s">
        <v>9</v>
      </c>
      <c r="E14" s="49"/>
      <c r="F14" s="49"/>
      <c r="G14" s="49"/>
      <c r="H14" s="51"/>
      <c r="I14" s="43" t="s">
        <v>10</v>
      </c>
      <c r="J14" s="49"/>
      <c r="K14" s="43"/>
      <c r="L14" s="52"/>
    </row>
    <row r="15" spans="1:12" ht="26.25" customHeight="1" x14ac:dyDescent="0.4">
      <c r="A15" s="69"/>
      <c r="B15" s="67"/>
      <c r="C15" s="70"/>
      <c r="D15" s="63"/>
      <c r="E15" s="64"/>
      <c r="F15" s="64"/>
      <c r="G15" s="64"/>
      <c r="H15" s="65"/>
      <c r="I15" s="66"/>
      <c r="J15" s="67"/>
      <c r="K15" s="67"/>
      <c r="L15" s="68"/>
    </row>
    <row r="16" spans="1:12" x14ac:dyDescent="0.4">
      <c r="L16" s="40"/>
    </row>
    <row r="17" spans="1:12" x14ac:dyDescent="0.4">
      <c r="L17" s="40"/>
    </row>
    <row r="18" spans="1:12" x14ac:dyDescent="0.4">
      <c r="L18" s="40"/>
    </row>
    <row r="19" spans="1:12" ht="15.75" customHeight="1" x14ac:dyDescent="0.4">
      <c r="A19" s="53" t="s">
        <v>11</v>
      </c>
      <c r="B19" s="54"/>
      <c r="C19" s="54"/>
      <c r="D19" s="55"/>
      <c r="E19" s="56" t="s">
        <v>12</v>
      </c>
      <c r="H19" s="53" t="s">
        <v>11</v>
      </c>
      <c r="I19" s="54"/>
      <c r="J19" s="54"/>
      <c r="K19" s="55"/>
      <c r="L19" s="56" t="s">
        <v>12</v>
      </c>
    </row>
    <row r="20" spans="1:12" ht="30" customHeight="1" x14ac:dyDescent="0.4">
      <c r="A20" s="368"/>
      <c r="B20" s="369"/>
      <c r="C20" s="369"/>
      <c r="D20" s="370"/>
      <c r="E20" s="57"/>
      <c r="H20" s="368"/>
      <c r="I20" s="369"/>
      <c r="J20" s="369"/>
      <c r="K20" s="370"/>
      <c r="L20" s="57"/>
    </row>
    <row r="21" spans="1:12" ht="30" customHeight="1" x14ac:dyDescent="0.4">
      <c r="A21" s="368"/>
      <c r="B21" s="369"/>
      <c r="C21" s="369"/>
      <c r="D21" s="370"/>
      <c r="E21" s="57"/>
      <c r="H21" s="368"/>
      <c r="I21" s="369"/>
      <c r="J21" s="369"/>
      <c r="K21" s="370"/>
      <c r="L21" s="57"/>
    </row>
    <row r="22" spans="1:12" ht="30" customHeight="1" x14ac:dyDescent="0.4">
      <c r="A22" s="368"/>
      <c r="B22" s="369"/>
      <c r="C22" s="369"/>
      <c r="D22" s="370"/>
      <c r="E22" s="57"/>
      <c r="H22" s="368"/>
      <c r="I22" s="369"/>
      <c r="J22" s="369"/>
      <c r="K22" s="370"/>
      <c r="L22" s="57"/>
    </row>
    <row r="23" spans="1:12" ht="30" customHeight="1" x14ac:dyDescent="0.4">
      <c r="A23" s="368"/>
      <c r="B23" s="369"/>
      <c r="C23" s="369"/>
      <c r="D23" s="370"/>
      <c r="E23" s="57"/>
      <c r="H23" s="368"/>
      <c r="I23" s="369"/>
      <c r="J23" s="369"/>
      <c r="K23" s="370"/>
      <c r="L23" s="57"/>
    </row>
    <row r="24" spans="1:12" ht="26.25" customHeight="1" x14ac:dyDescent="0.4">
      <c r="L24" s="40"/>
    </row>
    <row r="25" spans="1:12" ht="26.25" customHeight="1" x14ac:dyDescent="0.4">
      <c r="A25" s="38" t="s">
        <v>142</v>
      </c>
      <c r="L25" s="40"/>
    </row>
    <row r="26" spans="1:12" x14ac:dyDescent="0.4">
      <c r="A26" s="38" t="s">
        <v>143</v>
      </c>
      <c r="L26" s="40"/>
    </row>
    <row r="27" spans="1:12" x14ac:dyDescent="0.4">
      <c r="L27" s="40"/>
    </row>
    <row r="28" spans="1:12" ht="21" customHeight="1" x14ac:dyDescent="0.4">
      <c r="A28" s="357" t="s">
        <v>144</v>
      </c>
      <c r="B28" s="358"/>
      <c r="C28" s="357" t="s">
        <v>145</v>
      </c>
      <c r="D28" s="361"/>
      <c r="E28" s="361"/>
      <c r="F28" s="361"/>
      <c r="G28" s="360"/>
      <c r="H28" s="359" t="s">
        <v>9</v>
      </c>
      <c r="I28" s="361"/>
      <c r="J28" s="360"/>
      <c r="K28" s="359" t="s">
        <v>146</v>
      </c>
      <c r="L28" s="360"/>
    </row>
    <row r="29" spans="1:12" ht="33" customHeight="1" x14ac:dyDescent="0.4">
      <c r="A29" s="367"/>
      <c r="B29" s="367"/>
      <c r="C29" s="374"/>
      <c r="D29" s="378"/>
      <c r="E29" s="378"/>
      <c r="F29" s="378"/>
      <c r="G29" s="379"/>
      <c r="H29" s="362"/>
      <c r="I29" s="363"/>
      <c r="J29" s="364"/>
      <c r="K29" s="365"/>
      <c r="L29" s="366"/>
    </row>
    <row r="30" spans="1:12" x14ac:dyDescent="0.4">
      <c r="A30" s="60"/>
      <c r="B30" s="58"/>
      <c r="C30" s="58"/>
      <c r="D30" s="58"/>
      <c r="H30" s="61"/>
      <c r="I30" s="61"/>
      <c r="J30" s="59"/>
      <c r="K30" s="59"/>
      <c r="L30" s="62"/>
    </row>
    <row r="31" spans="1:12" ht="21" customHeight="1" x14ac:dyDescent="0.4">
      <c r="A31" s="357" t="s">
        <v>144</v>
      </c>
      <c r="B31" s="358"/>
      <c r="C31" s="357" t="s">
        <v>145</v>
      </c>
      <c r="D31" s="361"/>
      <c r="E31" s="361"/>
      <c r="F31" s="361"/>
      <c r="G31" s="360"/>
      <c r="H31" s="359" t="s">
        <v>9</v>
      </c>
      <c r="I31" s="361"/>
      <c r="J31" s="360"/>
      <c r="K31" s="359" t="s">
        <v>146</v>
      </c>
      <c r="L31" s="360"/>
    </row>
    <row r="32" spans="1:12" ht="33" customHeight="1" x14ac:dyDescent="0.4">
      <c r="A32" s="377"/>
      <c r="B32" s="377"/>
      <c r="C32" s="374"/>
      <c r="D32" s="375"/>
      <c r="E32" s="375"/>
      <c r="F32" s="375"/>
      <c r="G32" s="376"/>
      <c r="H32" s="362"/>
      <c r="I32" s="372"/>
      <c r="J32" s="373"/>
      <c r="K32" s="365"/>
      <c r="L32" s="371"/>
    </row>
    <row r="33" spans="1:12" x14ac:dyDescent="0.4">
      <c r="A33" s="72"/>
      <c r="B33" s="36"/>
      <c r="C33" s="36"/>
      <c r="D33" s="73"/>
      <c r="E33" s="73"/>
      <c r="F33" s="73"/>
      <c r="G33" s="36"/>
      <c r="H33" s="36"/>
      <c r="I33" s="36"/>
      <c r="J33" s="36"/>
      <c r="K33" s="36"/>
      <c r="L33" s="36"/>
    </row>
    <row r="34" spans="1:12" x14ac:dyDescent="0.4">
      <c r="A34" s="39"/>
    </row>
    <row r="35" spans="1:12" x14ac:dyDescent="0.4">
      <c r="A35" s="39"/>
    </row>
  </sheetData>
  <mergeCells count="28">
    <mergeCell ref="H22:K22"/>
    <mergeCell ref="H23:K23"/>
    <mergeCell ref="K32:L32"/>
    <mergeCell ref="H32:J32"/>
    <mergeCell ref="A7:D7"/>
    <mergeCell ref="C32:G32"/>
    <mergeCell ref="A20:D20"/>
    <mergeCell ref="A21:D21"/>
    <mergeCell ref="A22:D22"/>
    <mergeCell ref="A23:D23"/>
    <mergeCell ref="A32:B32"/>
    <mergeCell ref="C29:G29"/>
    <mergeCell ref="A4:G4"/>
    <mergeCell ref="A10:F12"/>
    <mergeCell ref="G10:L12"/>
    <mergeCell ref="A31:B31"/>
    <mergeCell ref="K31:L31"/>
    <mergeCell ref="H31:J31"/>
    <mergeCell ref="H28:J28"/>
    <mergeCell ref="K28:L28"/>
    <mergeCell ref="H29:J29"/>
    <mergeCell ref="K29:L29"/>
    <mergeCell ref="C31:G31"/>
    <mergeCell ref="A28:B28"/>
    <mergeCell ref="A29:B29"/>
    <mergeCell ref="C28:G28"/>
    <mergeCell ref="H20:K20"/>
    <mergeCell ref="H21:K21"/>
  </mergeCells>
  <phoneticPr fontId="0" type="noConversion"/>
  <printOptions horizontalCentered="1"/>
  <pageMargins left="0.5" right="0.5" top="1.53" bottom="0.5" header="0.5" footer="0"/>
  <pageSetup scale="70" orientation="portrait" horizontalDpi="300" verticalDpi="300" r:id="rId1"/>
  <headerFooter>
    <oddHeader>&amp;L  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opLeftCell="A3" zoomScaleNormal="100" workbookViewId="0">
      <selection activeCell="H1" sqref="H1"/>
    </sheetView>
  </sheetViews>
  <sheetFormatPr defaultColWidth="7.109375" defaultRowHeight="12.75" x14ac:dyDescent="0.35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1" spans="1:7" s="3" customFormat="1" ht="17.649999999999999" x14ac:dyDescent="0.5">
      <c r="A1" s="380" t="s">
        <v>21</v>
      </c>
      <c r="B1" s="380"/>
      <c r="C1" s="380"/>
      <c r="D1" s="380"/>
      <c r="E1" s="380"/>
      <c r="F1" s="380"/>
      <c r="G1" s="380"/>
    </row>
    <row r="3" spans="1:7" ht="15" x14ac:dyDescent="0.4">
      <c r="A3" s="4"/>
      <c r="B3" s="4"/>
      <c r="C3" s="4"/>
      <c r="D3" s="4"/>
      <c r="E3" s="16"/>
      <c r="G3" s="14" t="s">
        <v>4</v>
      </c>
    </row>
    <row r="4" spans="1:7" ht="13.9" x14ac:dyDescent="0.4">
      <c r="A4" s="12" t="s">
        <v>50</v>
      </c>
      <c r="B4" s="32"/>
      <c r="C4" s="32"/>
      <c r="D4" s="32"/>
      <c r="E4" s="7"/>
      <c r="F4" s="7"/>
      <c r="G4" s="8"/>
    </row>
    <row r="5" spans="1:7" ht="13.9" x14ac:dyDescent="0.4">
      <c r="A5" s="9"/>
      <c r="B5" s="4"/>
      <c r="C5" s="4"/>
      <c r="D5" s="4"/>
      <c r="F5" s="16" t="s">
        <v>19</v>
      </c>
      <c r="G5" s="10"/>
    </row>
    <row r="6" spans="1:7" ht="15.6" customHeight="1" x14ac:dyDescent="0.4">
      <c r="A6" s="9" t="s">
        <v>119</v>
      </c>
      <c r="B6" s="4"/>
      <c r="C6" s="4"/>
      <c r="D6" s="4"/>
      <c r="F6" s="15" t="s">
        <v>18</v>
      </c>
      <c r="G6" s="20">
        <f>'Operating &amp; Prop Tax Subsidy'!G21</f>
        <v>0</v>
      </c>
    </row>
    <row r="7" spans="1:7" ht="15.6" customHeight="1" x14ac:dyDescent="0.4">
      <c r="A7" s="25"/>
      <c r="G7" s="21"/>
    </row>
    <row r="8" spans="1:7" ht="15.6" customHeight="1" x14ac:dyDescent="0.4">
      <c r="A8" s="9" t="s">
        <v>120</v>
      </c>
      <c r="B8" s="4"/>
      <c r="C8" s="4"/>
      <c r="D8" s="4"/>
      <c r="F8" s="15" t="s">
        <v>17</v>
      </c>
      <c r="G8" s="20">
        <f>'Operating &amp; Prop Tax Subsidy'!G33</f>
        <v>0</v>
      </c>
    </row>
    <row r="9" spans="1:7" ht="15.6" customHeight="1" x14ac:dyDescent="0.4">
      <c r="A9" s="25"/>
      <c r="F9" s="15"/>
      <c r="G9" s="21"/>
    </row>
    <row r="10" spans="1:7" ht="15.6" customHeight="1" x14ac:dyDescent="0.4">
      <c r="A10" s="9" t="s">
        <v>121</v>
      </c>
      <c r="B10" s="4"/>
      <c r="C10" s="4"/>
      <c r="D10" s="4"/>
      <c r="F10" s="15" t="s">
        <v>13</v>
      </c>
      <c r="G10" s="20">
        <f>'RGI Subsidy'!L39</f>
        <v>0</v>
      </c>
    </row>
    <row r="11" spans="1:7" ht="15.6" customHeight="1" x14ac:dyDescent="0.4">
      <c r="A11" s="9"/>
      <c r="B11" s="4"/>
      <c r="C11" s="4"/>
      <c r="D11" s="4"/>
      <c r="G11" s="22"/>
    </row>
    <row r="12" spans="1:7" ht="15.6" customHeight="1" x14ac:dyDescent="0.4">
      <c r="A12" s="17" t="s">
        <v>49</v>
      </c>
      <c r="B12" s="18"/>
      <c r="C12" s="18"/>
      <c r="D12" s="18"/>
      <c r="E12" s="16" t="s">
        <v>51</v>
      </c>
      <c r="F12" s="19" t="s">
        <v>16</v>
      </c>
      <c r="G12" s="23">
        <f>ROUND(G6+G8+G10,0)</f>
        <v>0</v>
      </c>
    </row>
    <row r="13" spans="1:7" ht="15.6" customHeight="1" x14ac:dyDescent="0.4">
      <c r="A13" s="9"/>
      <c r="B13" s="4"/>
      <c r="C13" s="4"/>
      <c r="D13" s="4"/>
      <c r="E13" s="30"/>
      <c r="G13" s="24"/>
    </row>
    <row r="14" spans="1:7" ht="15.6" customHeight="1" x14ac:dyDescent="0.4">
      <c r="A14" s="17" t="s">
        <v>59</v>
      </c>
      <c r="B14" s="18"/>
      <c r="C14" s="18"/>
      <c r="D14" s="18"/>
      <c r="E14" s="15" t="s">
        <v>52</v>
      </c>
      <c r="F14" s="19" t="s">
        <v>15</v>
      </c>
      <c r="G14" s="294">
        <f>G12/12</f>
        <v>0</v>
      </c>
    </row>
    <row r="15" spans="1:7" ht="15" x14ac:dyDescent="0.4">
      <c r="A15" s="9"/>
      <c r="B15" s="4"/>
      <c r="C15" s="4"/>
      <c r="D15" s="4"/>
      <c r="G15" s="13"/>
    </row>
    <row r="16" spans="1:7" x14ac:dyDescent="0.35">
      <c r="A16" s="25"/>
      <c r="G16" s="10"/>
    </row>
    <row r="17" spans="1:7" x14ac:dyDescent="0.35">
      <c r="A17" s="28"/>
      <c r="B17" s="33"/>
      <c r="C17" s="33"/>
      <c r="D17" s="33"/>
      <c r="E17" s="7"/>
      <c r="F17" s="7"/>
      <c r="G17" s="29"/>
    </row>
    <row r="18" spans="1:7" ht="15" x14ac:dyDescent="0.4">
      <c r="A18" s="17" t="s">
        <v>122</v>
      </c>
      <c r="B18" s="18"/>
      <c r="C18" s="18"/>
      <c r="D18" s="18"/>
      <c r="E18" s="16" t="s">
        <v>24</v>
      </c>
      <c r="F18" s="16"/>
      <c r="G18" s="27">
        <f>'Benchmark Revenue and expense'!J54</f>
        <v>0</v>
      </c>
    </row>
    <row r="19" spans="1:7" x14ac:dyDescent="0.35">
      <c r="A19" s="31"/>
      <c r="B19" s="34"/>
      <c r="C19" s="34"/>
      <c r="D19" s="34"/>
      <c r="E19" s="11"/>
      <c r="F19" s="11"/>
      <c r="G19" s="26"/>
    </row>
  </sheetData>
  <mergeCells count="1">
    <mergeCell ref="A1:G1"/>
  </mergeCells>
  <phoneticPr fontId="0" type="noConversion"/>
  <printOptions horizontalCentered="1"/>
  <pageMargins left="0.5" right="0.5" top="1.53" bottom="0.5" header="0.45" footer="0"/>
  <pageSetup orientation="portrait" horizontalDpi="300" verticalDpi="300" r:id="rId1"/>
  <headerFooter>
    <oddHeader>&amp;L  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8"/>
  <sheetViews>
    <sheetView tabSelected="1" zoomScale="85" zoomScaleNormal="85" workbookViewId="0">
      <pane ySplit="4" topLeftCell="A5" activePane="bottomLeft" state="frozen"/>
      <selection activeCell="A12" sqref="A12:G12"/>
      <selection pane="bottomLeft" activeCell="H39" sqref="H39"/>
    </sheetView>
  </sheetViews>
  <sheetFormatPr defaultColWidth="8.88671875" defaultRowHeight="15" x14ac:dyDescent="0.4"/>
  <cols>
    <col min="1" max="1" width="16.5546875" style="213" customWidth="1"/>
    <col min="2" max="2" width="5" style="213" customWidth="1"/>
    <col min="3" max="3" width="24.21875" style="213" customWidth="1"/>
    <col min="4" max="4" width="3" style="213" customWidth="1"/>
    <col min="5" max="5" width="3.21875" style="213" customWidth="1"/>
    <col min="6" max="6" width="13.44140625" style="213" customWidth="1"/>
    <col min="7" max="7" width="0.5546875" style="213" customWidth="1"/>
    <col min="8" max="8" width="11.88671875" style="213" customWidth="1"/>
    <col min="9" max="9" width="3" style="213" customWidth="1"/>
    <col min="10" max="10" width="12.88671875" style="213" customWidth="1"/>
    <col min="11" max="11" width="4.5546875" style="213" customWidth="1"/>
    <col min="12" max="12" width="1.109375" style="39" customWidth="1"/>
    <col min="13" max="13" width="8.88671875" style="150"/>
    <col min="14" max="14" width="11.6640625" style="39" bestFit="1" customWidth="1"/>
    <col min="15" max="15" width="19.21875" style="39" bestFit="1" customWidth="1"/>
    <col min="16" max="16" width="14" style="39" bestFit="1" customWidth="1"/>
    <col min="17" max="17" width="8.77734375" style="39" customWidth="1"/>
    <col min="18" max="31" width="8.88671875" style="150"/>
    <col min="32" max="16384" width="8.88671875" style="213"/>
  </cols>
  <sheetData>
    <row r="1" spans="1:21" x14ac:dyDescent="0.4">
      <c r="A1" s="195" t="s">
        <v>162</v>
      </c>
      <c r="B1" s="196"/>
      <c r="C1" s="197"/>
      <c r="D1" s="197"/>
      <c r="E1" s="197"/>
      <c r="F1" s="197"/>
      <c r="G1" s="197"/>
      <c r="H1" s="197"/>
      <c r="I1" s="273"/>
      <c r="J1" s="273"/>
      <c r="K1" s="274" t="s">
        <v>24</v>
      </c>
      <c r="M1" s="384" t="s">
        <v>170</v>
      </c>
      <c r="N1" s="384"/>
      <c r="O1" s="384"/>
      <c r="P1" s="384"/>
      <c r="Q1" s="384"/>
      <c r="R1" s="384"/>
      <c r="S1" s="384"/>
    </row>
    <row r="2" spans="1:21" ht="27.75" customHeight="1" x14ac:dyDescent="0.4">
      <c r="A2" s="79" t="s">
        <v>61</v>
      </c>
      <c r="B2" s="80"/>
      <c r="C2" s="214"/>
      <c r="D2" s="214"/>
      <c r="E2" s="275"/>
      <c r="F2" s="276"/>
      <c r="G2" s="276"/>
      <c r="H2" s="276"/>
      <c r="I2" s="276"/>
      <c r="J2" s="276"/>
      <c r="K2" s="217"/>
      <c r="M2" s="384"/>
      <c r="N2" s="384"/>
      <c r="O2" s="384"/>
      <c r="P2" s="384"/>
      <c r="Q2" s="384"/>
      <c r="R2" s="384"/>
      <c r="S2" s="384"/>
    </row>
    <row r="3" spans="1:21" x14ac:dyDescent="0.4">
      <c r="A3" s="164" t="s">
        <v>86</v>
      </c>
      <c r="B3" s="218"/>
      <c r="C3" s="219"/>
      <c r="D3" s="219"/>
      <c r="K3" s="217"/>
    </row>
    <row r="4" spans="1:21" x14ac:dyDescent="0.4">
      <c r="A4" s="220"/>
      <c r="B4" s="221"/>
      <c r="C4" s="222"/>
      <c r="D4" s="222"/>
      <c r="E4" s="252"/>
      <c r="F4" s="252"/>
      <c r="G4" s="252"/>
      <c r="H4" s="252"/>
      <c r="I4" s="252"/>
      <c r="J4" s="252"/>
      <c r="K4" s="225"/>
    </row>
    <row r="5" spans="1:21" ht="22.5" customHeight="1" x14ac:dyDescent="0.4">
      <c r="A5" s="200" t="s">
        <v>77</v>
      </c>
      <c r="B5" s="201"/>
      <c r="C5" s="226"/>
      <c r="D5" s="219"/>
      <c r="K5" s="217"/>
    </row>
    <row r="6" spans="1:21" x14ac:dyDescent="0.4">
      <c r="A6" s="277"/>
      <c r="B6" s="321"/>
      <c r="C6" s="321"/>
      <c r="D6" s="321"/>
      <c r="F6" s="165">
        <v>2023</v>
      </c>
      <c r="G6" s="81"/>
      <c r="H6" s="165">
        <v>2024</v>
      </c>
      <c r="I6" s="81"/>
      <c r="J6" s="165">
        <v>2024</v>
      </c>
      <c r="K6" s="217"/>
    </row>
    <row r="7" spans="1:21" ht="22.5" customHeight="1" x14ac:dyDescent="0.4">
      <c r="A7" s="389" t="s">
        <v>187</v>
      </c>
      <c r="B7" s="390"/>
      <c r="C7" s="390"/>
      <c r="D7" s="219"/>
      <c r="F7" s="166" t="s">
        <v>63</v>
      </c>
      <c r="H7" s="166" t="s">
        <v>123</v>
      </c>
      <c r="J7" s="166" t="s">
        <v>63</v>
      </c>
      <c r="K7" s="217"/>
    </row>
    <row r="8" spans="1:21" ht="15.75" customHeight="1" x14ac:dyDescent="0.4">
      <c r="A8" s="387"/>
      <c r="B8" s="388"/>
      <c r="C8" s="388"/>
      <c r="D8" s="254"/>
      <c r="F8" s="166" t="s">
        <v>62</v>
      </c>
      <c r="H8" s="166" t="s">
        <v>57</v>
      </c>
      <c r="J8" s="166" t="s">
        <v>62</v>
      </c>
      <c r="K8" s="217"/>
    </row>
    <row r="9" spans="1:21" ht="25.5" customHeight="1" x14ac:dyDescent="0.4">
      <c r="A9" s="256"/>
      <c r="B9" s="249"/>
      <c r="C9" s="249"/>
      <c r="D9" s="254"/>
      <c r="E9" s="217"/>
      <c r="F9" s="270"/>
      <c r="H9" s="295" t="s">
        <v>183</v>
      </c>
      <c r="J9" s="227" t="s">
        <v>167</v>
      </c>
      <c r="K9" s="217"/>
      <c r="N9" s="150"/>
    </row>
    <row r="10" spans="1:21" x14ac:dyDescent="0.4">
      <c r="A10" s="322"/>
      <c r="B10" s="323"/>
      <c r="C10" s="321"/>
      <c r="E10" s="263"/>
      <c r="F10" s="260" t="s">
        <v>18</v>
      </c>
      <c r="G10" s="261"/>
      <c r="H10" s="260" t="s">
        <v>17</v>
      </c>
      <c r="I10" s="228" t="s">
        <v>19</v>
      </c>
      <c r="J10" s="260" t="s">
        <v>13</v>
      </c>
      <c r="K10" s="217"/>
    </row>
    <row r="11" spans="1:21" x14ac:dyDescent="0.4">
      <c r="A11" s="322"/>
      <c r="B11" s="323"/>
      <c r="C11" s="321"/>
      <c r="E11" s="263"/>
      <c r="F11" s="229"/>
      <c r="H11" s="229"/>
      <c r="I11" s="263"/>
      <c r="J11" s="229"/>
      <c r="K11" s="217"/>
    </row>
    <row r="12" spans="1:21" ht="15.75" customHeight="1" x14ac:dyDescent="0.4">
      <c r="A12" s="393" t="s">
        <v>72</v>
      </c>
      <c r="B12" s="394"/>
      <c r="C12" s="394"/>
      <c r="E12" s="230" t="s">
        <v>64</v>
      </c>
      <c r="F12" s="279">
        <v>0</v>
      </c>
      <c r="G12" s="324"/>
      <c r="H12" s="297">
        <v>0</v>
      </c>
      <c r="I12" s="230" t="s">
        <v>65</v>
      </c>
      <c r="J12" s="232">
        <f>ROUND(F12*(1+H12),0)</f>
        <v>0</v>
      </c>
      <c r="K12" s="217"/>
      <c r="M12" s="333"/>
      <c r="N12" s="150"/>
    </row>
    <row r="13" spans="1:21" ht="5.25" customHeight="1" x14ac:dyDescent="0.4">
      <c r="A13" s="164"/>
      <c r="B13" s="218"/>
      <c r="E13" s="230"/>
      <c r="F13" s="280"/>
      <c r="G13" s="325"/>
      <c r="H13" s="306"/>
      <c r="I13" s="230"/>
      <c r="J13" s="233"/>
      <c r="K13" s="217"/>
    </row>
    <row r="14" spans="1:21" ht="15.75" customHeight="1" x14ac:dyDescent="0.4">
      <c r="A14" s="393" t="s">
        <v>73</v>
      </c>
      <c r="B14" s="394"/>
      <c r="C14" s="394"/>
      <c r="E14" s="230" t="s">
        <v>75</v>
      </c>
      <c r="F14" s="231">
        <v>0</v>
      </c>
      <c r="G14" s="324">
        <v>0</v>
      </c>
      <c r="H14" s="296">
        <v>0</v>
      </c>
      <c r="I14" s="230" t="s">
        <v>76</v>
      </c>
      <c r="J14" s="211">
        <f>ROUND(F14*(1+H14),0)</f>
        <v>0</v>
      </c>
      <c r="K14" s="217"/>
    </row>
    <row r="15" spans="1:21" ht="16.5" customHeight="1" thickBot="1" x14ac:dyDescent="0.45">
      <c r="A15" s="234"/>
      <c r="B15" s="321"/>
      <c r="C15" s="235"/>
      <c r="D15" s="230"/>
      <c r="F15" s="230" t="s">
        <v>163</v>
      </c>
      <c r="H15" s="150"/>
      <c r="I15" s="235"/>
      <c r="J15" s="230" t="s">
        <v>117</v>
      </c>
      <c r="K15" s="217"/>
      <c r="M15" s="385" t="s">
        <v>171</v>
      </c>
      <c r="N15" s="385"/>
      <c r="O15" s="385"/>
      <c r="P15" s="385"/>
      <c r="Q15" s="385"/>
      <c r="R15" s="385"/>
      <c r="S15" s="385"/>
      <c r="T15" s="385"/>
      <c r="U15" s="385"/>
    </row>
    <row r="16" spans="1:21" ht="19.5" customHeight="1" thickTop="1" thickBot="1" x14ac:dyDescent="0.45">
      <c r="A16" s="164" t="s">
        <v>152</v>
      </c>
      <c r="B16" s="218"/>
      <c r="E16" s="261" t="s">
        <v>78</v>
      </c>
      <c r="F16" s="236">
        <f>ROUND(F12+F14,0)</f>
        <v>0</v>
      </c>
      <c r="H16" s="143"/>
      <c r="I16" s="261" t="s">
        <v>79</v>
      </c>
      <c r="J16" s="236">
        <f>ROUND(J12+J14,0)</f>
        <v>0</v>
      </c>
      <c r="K16" s="217"/>
      <c r="L16" s="150"/>
      <c r="M16" s="385"/>
      <c r="N16" s="385"/>
      <c r="O16" s="385"/>
      <c r="P16" s="385"/>
      <c r="Q16" s="385"/>
      <c r="R16" s="385"/>
      <c r="S16" s="385"/>
      <c r="T16" s="385"/>
      <c r="U16" s="385"/>
    </row>
    <row r="17" spans="1:21" ht="15.4" thickTop="1" x14ac:dyDescent="0.4">
      <c r="A17" s="164"/>
      <c r="K17" s="217"/>
      <c r="M17" s="311" t="s">
        <v>180</v>
      </c>
      <c r="N17"/>
      <c r="O17" s="334"/>
      <c r="Q17" s="334"/>
    </row>
    <row r="18" spans="1:21" ht="15.4" thickBot="1" x14ac:dyDescent="0.45">
      <c r="A18" s="237"/>
      <c r="B18" s="219"/>
      <c r="H18" s="150"/>
      <c r="I18" s="150"/>
      <c r="J18" s="238"/>
      <c r="K18" s="217"/>
      <c r="M18" s="312"/>
      <c r="N18" t="s">
        <v>172</v>
      </c>
      <c r="O18" s="312" t="s">
        <v>173</v>
      </c>
      <c r="P18" s="310" t="s">
        <v>179</v>
      </c>
      <c r="Q18" s="335"/>
    </row>
    <row r="19" spans="1:21" ht="18.75" customHeight="1" thickTop="1" thickBot="1" x14ac:dyDescent="0.45">
      <c r="A19" s="393" t="s">
        <v>124</v>
      </c>
      <c r="B19" s="394"/>
      <c r="C19" s="394"/>
      <c r="D19" s="150"/>
      <c r="F19" s="231">
        <v>0</v>
      </c>
      <c r="G19" s="326">
        <f>IF(G12&gt;0,G12,G14)</f>
        <v>0</v>
      </c>
      <c r="H19" s="296">
        <f>IF(H12=0,H14,H12)</f>
        <v>0</v>
      </c>
      <c r="I19" s="261">
        <v>3</v>
      </c>
      <c r="J19" s="236">
        <f>ROUND(F19*(1+H19),0)</f>
        <v>0</v>
      </c>
      <c r="K19" s="217"/>
      <c r="M19" t="s">
        <v>174</v>
      </c>
      <c r="N19" s="336">
        <v>14</v>
      </c>
      <c r="O19" s="337">
        <f>N19/N21</f>
        <v>0.46666666666666667</v>
      </c>
      <c r="P19" s="338">
        <v>1.2E-2</v>
      </c>
      <c r="Q19" s="338">
        <f>O19*P19</f>
        <v>5.5999999999999999E-3</v>
      </c>
    </row>
    <row r="20" spans="1:21" ht="15.4" thickTop="1" x14ac:dyDescent="0.4">
      <c r="A20" s="239"/>
      <c r="B20" s="235"/>
      <c r="C20" s="235"/>
      <c r="D20" s="150"/>
      <c r="K20" s="217"/>
      <c r="M20" t="s">
        <v>175</v>
      </c>
      <c r="N20" s="336">
        <v>16</v>
      </c>
      <c r="O20" s="337">
        <f>N20/N21</f>
        <v>0.53333333333333333</v>
      </c>
      <c r="P20" s="338">
        <v>7.0000000000000001E-3</v>
      </c>
      <c r="Q20" s="338">
        <f>O20*P20</f>
        <v>3.7333333333333333E-3</v>
      </c>
    </row>
    <row r="21" spans="1:21" ht="15.75" customHeight="1" x14ac:dyDescent="0.4">
      <c r="A21" s="240" t="s">
        <v>188</v>
      </c>
      <c r="B21" s="241"/>
      <c r="C21" s="241"/>
      <c r="D21" s="241"/>
      <c r="E21" s="241"/>
      <c r="F21" s="241"/>
      <c r="G21" s="241"/>
      <c r="H21" s="242"/>
      <c r="I21" s="281"/>
      <c r="J21" s="282"/>
      <c r="K21" s="217"/>
      <c r="M21" s="312"/>
      <c r="N21" s="339">
        <f>SUM(N19:N20)</f>
        <v>30</v>
      </c>
      <c r="O21" s="338"/>
      <c r="P21" s="340"/>
      <c r="Q21" s="341">
        <f>SUM(Q19:Q20)</f>
        <v>9.3333333333333324E-3</v>
      </c>
      <c r="R21" s="386" t="s">
        <v>176</v>
      </c>
      <c r="S21" s="386"/>
      <c r="T21" s="386"/>
      <c r="U21" s="386"/>
    </row>
    <row r="22" spans="1:21" x14ac:dyDescent="0.4">
      <c r="A22" s="243" t="s">
        <v>164</v>
      </c>
      <c r="B22" s="244"/>
      <c r="C22" s="244"/>
      <c r="D22" s="244"/>
      <c r="E22" s="244"/>
      <c r="F22" s="244"/>
      <c r="G22" s="244"/>
      <c r="H22" s="245"/>
      <c r="I22" s="281"/>
      <c r="J22" s="282"/>
      <c r="K22" s="217"/>
      <c r="R22" s="386"/>
      <c r="S22" s="386"/>
      <c r="T22" s="386"/>
      <c r="U22" s="386"/>
    </row>
    <row r="23" spans="1:21" ht="8.25" customHeight="1" thickBot="1" x14ac:dyDescent="0.45">
      <c r="A23" s="246"/>
      <c r="B23" s="247"/>
      <c r="C23" s="247"/>
      <c r="D23" s="247"/>
      <c r="E23" s="283"/>
      <c r="F23" s="283"/>
      <c r="G23" s="283"/>
      <c r="K23" s="217"/>
      <c r="R23" s="386"/>
      <c r="S23" s="386"/>
      <c r="T23" s="386"/>
      <c r="U23" s="386"/>
    </row>
    <row r="24" spans="1:21" ht="22.5" customHeight="1" thickTop="1" thickBot="1" x14ac:dyDescent="0.45">
      <c r="A24" s="234"/>
      <c r="C24" s="391" t="s">
        <v>153</v>
      </c>
      <c r="D24" s="391"/>
      <c r="E24" s="391"/>
      <c r="F24" s="391"/>
      <c r="G24" s="391"/>
      <c r="H24" s="391"/>
      <c r="I24" s="261">
        <v>4</v>
      </c>
      <c r="J24" s="236">
        <f>ROUND(J16-J19,0)</f>
        <v>0</v>
      </c>
      <c r="K24" s="217"/>
      <c r="R24" s="386"/>
      <c r="S24" s="386"/>
      <c r="T24" s="386"/>
      <c r="U24" s="386"/>
    </row>
    <row r="25" spans="1:21" ht="20.25" customHeight="1" thickTop="1" thickBot="1" x14ac:dyDescent="0.45">
      <c r="A25" s="234"/>
      <c r="K25" s="217"/>
    </row>
    <row r="26" spans="1:21" ht="16.5" customHeight="1" thickTop="1" thickBot="1" x14ac:dyDescent="0.45">
      <c r="A26" s="393" t="s">
        <v>74</v>
      </c>
      <c r="B26" s="394"/>
      <c r="C26" s="394"/>
      <c r="D26" s="254"/>
      <c r="E26" s="284"/>
      <c r="F26" s="231">
        <v>0</v>
      </c>
      <c r="H26" s="150"/>
      <c r="I26" s="261">
        <v>5</v>
      </c>
      <c r="J26" s="236">
        <f>ROUND(F26,0)</f>
        <v>0</v>
      </c>
      <c r="K26" s="217"/>
      <c r="M26" s="218" t="s">
        <v>189</v>
      </c>
      <c r="N26" s="342"/>
    </row>
    <row r="27" spans="1:21" ht="15.75" customHeight="1" thickTop="1" x14ac:dyDescent="0.4">
      <c r="A27" s="239"/>
      <c r="B27" s="248"/>
      <c r="C27" s="248"/>
      <c r="D27" s="248"/>
      <c r="E27" s="248"/>
      <c r="F27" s="248"/>
      <c r="G27" s="248"/>
      <c r="H27" s="248"/>
      <c r="K27" s="217"/>
      <c r="M27" s="312"/>
      <c r="N27" t="s">
        <v>172</v>
      </c>
      <c r="O27" s="310" t="s">
        <v>179</v>
      </c>
      <c r="P27" s="335"/>
      <c r="Q27" s="150"/>
    </row>
    <row r="28" spans="1:21" ht="15.4" thickBot="1" x14ac:dyDescent="0.45">
      <c r="A28" s="239"/>
      <c r="B28" s="248"/>
      <c r="C28" s="248"/>
      <c r="D28" s="248"/>
      <c r="E28" s="248"/>
      <c r="F28" s="248"/>
      <c r="G28" s="248"/>
      <c r="H28" s="248"/>
      <c r="I28" s="150"/>
      <c r="J28" s="321"/>
      <c r="K28" s="217"/>
      <c r="M28" t="s">
        <v>174</v>
      </c>
      <c r="N28" s="336">
        <v>14</v>
      </c>
      <c r="O28" s="338">
        <v>1.2E-2</v>
      </c>
      <c r="P28" s="338">
        <f>N28*O28</f>
        <v>0.16800000000000001</v>
      </c>
      <c r="Q28" s="150"/>
    </row>
    <row r="29" spans="1:21" ht="15.75" thickTop="1" thickBot="1" x14ac:dyDescent="0.45">
      <c r="A29" s="234"/>
      <c r="C29" s="249" t="s">
        <v>154</v>
      </c>
      <c r="D29" s="150"/>
      <c r="E29" s="249"/>
      <c r="F29" s="249"/>
      <c r="I29" s="323" t="s">
        <v>80</v>
      </c>
      <c r="J29" s="250">
        <f>ROUND(J24+J26,0)</f>
        <v>0</v>
      </c>
      <c r="K29" s="217"/>
      <c r="M29" t="s">
        <v>175</v>
      </c>
      <c r="N29" s="336">
        <v>16</v>
      </c>
      <c r="O29" s="338">
        <v>7.0000000000000001E-3</v>
      </c>
      <c r="P29" s="338">
        <f>N29*O29</f>
        <v>0.112</v>
      </c>
      <c r="Q29" s="150"/>
    </row>
    <row r="30" spans="1:21" ht="17.25" customHeight="1" thickTop="1" x14ac:dyDescent="0.4">
      <c r="A30" s="251"/>
      <c r="B30" s="252"/>
      <c r="C30" s="223"/>
      <c r="D30" s="223"/>
      <c r="E30" s="252"/>
      <c r="F30" s="252"/>
      <c r="G30" s="252"/>
      <c r="H30" s="252"/>
      <c r="I30" s="223"/>
      <c r="J30" s="224"/>
      <c r="K30" s="225"/>
      <c r="M30" s="312"/>
      <c r="N30" s="339">
        <f>SUM(N28:N29)</f>
        <v>30</v>
      </c>
      <c r="O30" s="340"/>
      <c r="P30" s="341">
        <f>SUM(P28:P29)</f>
        <v>0.28000000000000003</v>
      </c>
      <c r="Q30" s="343">
        <f>P30/N30</f>
        <v>9.3333333333333341E-3</v>
      </c>
      <c r="R30" s="134" t="s">
        <v>190</v>
      </c>
    </row>
    <row r="31" spans="1:21" ht="17.649999999999999" x14ac:dyDescent="0.4">
      <c r="B31" s="201"/>
      <c r="C31" s="226"/>
      <c r="D31" s="254"/>
      <c r="E31" s="254"/>
      <c r="F31" s="254"/>
      <c r="G31" s="254"/>
    </row>
    <row r="32" spans="1:21" ht="23.25" customHeight="1" x14ac:dyDescent="0.4">
      <c r="A32" s="79" t="s">
        <v>137</v>
      </c>
      <c r="B32" s="72"/>
      <c r="C32" s="72"/>
      <c r="D32" s="72"/>
      <c r="E32" s="215"/>
      <c r="F32" s="276"/>
      <c r="G32" s="276"/>
      <c r="H32" s="215"/>
      <c r="I32" s="215"/>
      <c r="J32" s="216"/>
      <c r="K32" s="253"/>
      <c r="M32" s="213" t="s">
        <v>191</v>
      </c>
      <c r="N32" s="213"/>
      <c r="O32" s="213"/>
      <c r="P32" s="344">
        <f>F12+F14+-F19+F26</f>
        <v>0</v>
      </c>
    </row>
    <row r="33" spans="1:31" x14ac:dyDescent="0.4">
      <c r="A33" s="387"/>
      <c r="B33" s="388"/>
      <c r="C33" s="388"/>
      <c r="D33" s="254"/>
      <c r="F33" s="165">
        <f>F6</f>
        <v>2023</v>
      </c>
      <c r="G33" s="81"/>
      <c r="H33" s="165">
        <f>H6</f>
        <v>2024</v>
      </c>
      <c r="I33" s="81"/>
      <c r="J33" s="165">
        <f>J6</f>
        <v>2024</v>
      </c>
      <c r="K33" s="217"/>
      <c r="M33" s="213" t="s">
        <v>192</v>
      </c>
      <c r="N33" s="213"/>
      <c r="O33" s="213"/>
      <c r="P33" s="344">
        <f>SUM(F40:F54)</f>
        <v>0</v>
      </c>
    </row>
    <row r="34" spans="1:31" x14ac:dyDescent="0.4">
      <c r="A34" s="164"/>
      <c r="B34" s="218"/>
      <c r="C34" s="218"/>
      <c r="D34" s="321"/>
      <c r="E34" s="235"/>
      <c r="F34" s="166" t="s">
        <v>126</v>
      </c>
      <c r="G34" s="271"/>
      <c r="H34" s="166" t="s">
        <v>127</v>
      </c>
      <c r="I34" s="255"/>
      <c r="J34" s="166" t="s">
        <v>126</v>
      </c>
      <c r="K34" s="217"/>
    </row>
    <row r="35" spans="1:31" ht="23.25" customHeight="1" x14ac:dyDescent="0.4">
      <c r="A35" s="389" t="str">
        <f>A7</f>
        <v>From the 2023 Subsidy Approval</v>
      </c>
      <c r="B35" s="390"/>
      <c r="C35" s="390"/>
      <c r="D35" s="321"/>
      <c r="E35" s="235"/>
      <c r="F35" s="166" t="s">
        <v>132</v>
      </c>
      <c r="G35" s="271"/>
      <c r="H35" s="166" t="s">
        <v>57</v>
      </c>
      <c r="I35" s="271"/>
      <c r="J35" s="166" t="s">
        <v>132</v>
      </c>
      <c r="K35" s="217"/>
    </row>
    <row r="36" spans="1:31" x14ac:dyDescent="0.4">
      <c r="A36" s="256"/>
      <c r="B36" s="257"/>
      <c r="C36" s="257"/>
      <c r="D36" s="321"/>
      <c r="E36" s="235"/>
      <c r="F36" s="166" t="s">
        <v>67</v>
      </c>
      <c r="G36" s="271"/>
      <c r="H36" s="315" t="s">
        <v>183</v>
      </c>
      <c r="I36" s="271"/>
      <c r="J36" s="166" t="s">
        <v>67</v>
      </c>
      <c r="K36" s="217"/>
    </row>
    <row r="37" spans="1:31" x14ac:dyDescent="0.4">
      <c r="A37" s="256"/>
      <c r="B37" s="269"/>
      <c r="C37" s="247"/>
      <c r="E37" s="285"/>
      <c r="F37" s="258"/>
      <c r="G37" s="271"/>
      <c r="H37" s="278"/>
      <c r="I37" s="286"/>
      <c r="J37" s="259" t="s">
        <v>168</v>
      </c>
      <c r="K37" s="217"/>
    </row>
    <row r="38" spans="1:31" x14ac:dyDescent="0.4">
      <c r="A38" s="234"/>
      <c r="D38" s="235"/>
      <c r="E38" s="261"/>
      <c r="F38" s="260" t="s">
        <v>16</v>
      </c>
      <c r="G38" s="261"/>
      <c r="H38" s="260" t="s">
        <v>15</v>
      </c>
      <c r="I38" s="228" t="s">
        <v>19</v>
      </c>
      <c r="J38" s="260" t="s">
        <v>14</v>
      </c>
      <c r="K38" s="217"/>
    </row>
    <row r="39" spans="1:31" ht="23.25" customHeight="1" thickBot="1" x14ac:dyDescent="0.45">
      <c r="A39" s="262" t="s">
        <v>186</v>
      </c>
      <c r="D39" s="235"/>
      <c r="E39" s="261"/>
      <c r="F39" s="261"/>
      <c r="G39" s="261"/>
      <c r="H39" s="261"/>
      <c r="I39" s="263"/>
      <c r="J39" s="261"/>
      <c r="K39" s="217"/>
    </row>
    <row r="40" spans="1:31" ht="15.75" thickTop="1" thickBot="1" x14ac:dyDescent="0.45">
      <c r="A40" s="393" t="s">
        <v>148</v>
      </c>
      <c r="B40" s="394"/>
      <c r="C40" s="394"/>
      <c r="E40" s="150"/>
      <c r="F40" s="231">
        <v>0</v>
      </c>
      <c r="G40" s="264"/>
      <c r="H40" s="297">
        <v>3.1199999999999999E-2</v>
      </c>
      <c r="I40" s="261">
        <v>7</v>
      </c>
      <c r="J40" s="236">
        <f>ROUND(F40*(1+H40),0)</f>
        <v>0</v>
      </c>
      <c r="K40" s="217"/>
      <c r="M40" s="39"/>
      <c r="O40" s="150"/>
      <c r="P40" s="150"/>
      <c r="Q40" s="150"/>
      <c r="AC40" s="213"/>
      <c r="AD40" s="213"/>
      <c r="AE40" s="213"/>
    </row>
    <row r="41" spans="1:31" ht="15.75" thickTop="1" thickBot="1" x14ac:dyDescent="0.45">
      <c r="A41" s="237" t="s">
        <v>147</v>
      </c>
      <c r="F41" s="265"/>
      <c r="G41" s="327"/>
      <c r="H41" s="328"/>
      <c r="I41" s="261"/>
      <c r="J41" s="287"/>
      <c r="K41" s="217"/>
    </row>
    <row r="42" spans="1:31" ht="15.75" thickTop="1" thickBot="1" x14ac:dyDescent="0.45">
      <c r="A42" s="393" t="s">
        <v>149</v>
      </c>
      <c r="B42" s="394"/>
      <c r="C42" s="394"/>
      <c r="D42" s="150"/>
      <c r="E42" s="150"/>
      <c r="F42" s="231">
        <v>0</v>
      </c>
      <c r="G42" s="264"/>
      <c r="H42" s="296">
        <v>5.5300000000000002E-2</v>
      </c>
      <c r="I42" s="261">
        <v>8</v>
      </c>
      <c r="J42" s="236">
        <f>ROUND(F42*(1+H42),0)</f>
        <v>0</v>
      </c>
      <c r="K42" s="217"/>
    </row>
    <row r="43" spans="1:31" ht="15.75" thickTop="1" thickBot="1" x14ac:dyDescent="0.45">
      <c r="A43" s="237"/>
      <c r="B43" s="150"/>
      <c r="C43" s="150"/>
      <c r="D43" s="150"/>
      <c r="E43" s="150"/>
      <c r="F43" s="150"/>
      <c r="G43" s="150"/>
      <c r="H43" s="150"/>
      <c r="I43" s="261"/>
      <c r="J43" s="287"/>
      <c r="K43" s="217"/>
    </row>
    <row r="44" spans="1:31" ht="15.75" thickTop="1" thickBot="1" x14ac:dyDescent="0.45">
      <c r="A44" s="393" t="s">
        <v>150</v>
      </c>
      <c r="B44" s="394"/>
      <c r="C44" s="394"/>
      <c r="D44" s="150"/>
      <c r="E44" s="150"/>
      <c r="F44" s="231">
        <v>0</v>
      </c>
      <c r="G44" s="264"/>
      <c r="H44" s="296">
        <f>H19</f>
        <v>0</v>
      </c>
      <c r="I44" s="261">
        <v>9</v>
      </c>
      <c r="J44" s="236">
        <f>ROUND(F44*(1+H44),0)</f>
        <v>0</v>
      </c>
      <c r="K44" s="217"/>
    </row>
    <row r="45" spans="1:31" ht="15.4" thickTop="1" x14ac:dyDescent="0.4">
      <c r="A45" s="234"/>
      <c r="B45" s="150"/>
      <c r="C45" s="150"/>
      <c r="D45" s="150"/>
      <c r="E45" s="150"/>
      <c r="F45" s="150"/>
      <c r="G45" s="150"/>
      <c r="H45" s="150"/>
      <c r="I45" s="261"/>
      <c r="J45" s="287"/>
      <c r="K45" s="217"/>
    </row>
    <row r="46" spans="1:31" x14ac:dyDescent="0.4">
      <c r="A46" s="330" t="s">
        <v>125</v>
      </c>
      <c r="B46" s="331"/>
      <c r="C46" s="331"/>
      <c r="D46" s="331"/>
      <c r="E46" s="331"/>
      <c r="F46" s="331"/>
      <c r="G46" s="331"/>
      <c r="H46" s="331"/>
      <c r="I46" s="332"/>
      <c r="J46" s="266"/>
      <c r="K46" s="217"/>
    </row>
    <row r="47" spans="1:31" ht="15.4" thickBot="1" x14ac:dyDescent="0.45">
      <c r="A47" s="234"/>
      <c r="I47" s="261"/>
      <c r="J47" s="287"/>
      <c r="K47" s="217"/>
    </row>
    <row r="48" spans="1:31" ht="15.75" thickTop="1" thickBot="1" x14ac:dyDescent="0.45">
      <c r="A48" s="393" t="s">
        <v>185</v>
      </c>
      <c r="B48" s="394"/>
      <c r="C48" s="394"/>
      <c r="E48" s="150"/>
      <c r="F48" s="231">
        <v>0</v>
      </c>
      <c r="G48" s="264"/>
      <c r="H48" s="296">
        <v>3.04E-2</v>
      </c>
      <c r="I48" s="261">
        <v>10</v>
      </c>
      <c r="J48" s="236">
        <f>ROUND(F48*(1+H48),0)</f>
        <v>0</v>
      </c>
      <c r="K48" s="217"/>
    </row>
    <row r="49" spans="1:11" ht="15.75" thickTop="1" thickBot="1" x14ac:dyDescent="0.45">
      <c r="A49" s="237"/>
      <c r="H49" s="329"/>
      <c r="I49" s="261"/>
      <c r="J49" s="287"/>
      <c r="K49" s="217"/>
    </row>
    <row r="50" spans="1:11" ht="15.75" thickTop="1" thickBot="1" x14ac:dyDescent="0.45">
      <c r="A50" s="393" t="s">
        <v>151</v>
      </c>
      <c r="B50" s="394"/>
      <c r="C50" s="394"/>
      <c r="D50" s="267"/>
      <c r="E50" s="150"/>
      <c r="F50" s="231">
        <v>0</v>
      </c>
      <c r="G50" s="264"/>
      <c r="H50" s="296">
        <v>3.7499999999999999E-2</v>
      </c>
      <c r="I50" s="261">
        <v>11</v>
      </c>
      <c r="J50" s="236">
        <f>ROUND(F50*(1+H50),0)</f>
        <v>0</v>
      </c>
      <c r="K50" s="217"/>
    </row>
    <row r="51" spans="1:11" ht="15.75" thickTop="1" thickBot="1" x14ac:dyDescent="0.45">
      <c r="A51" s="237"/>
      <c r="H51" s="329"/>
      <c r="I51" s="261"/>
      <c r="J51" s="287"/>
      <c r="K51" s="217"/>
    </row>
    <row r="52" spans="1:11" ht="15.75" thickTop="1" thickBot="1" x14ac:dyDescent="0.45">
      <c r="A52" s="393" t="s">
        <v>184</v>
      </c>
      <c r="B52" s="394"/>
      <c r="C52" s="394"/>
      <c r="E52" s="150"/>
      <c r="F52" s="231">
        <v>0</v>
      </c>
      <c r="G52" s="264"/>
      <c r="H52" s="296">
        <v>4.5499999999999999E-2</v>
      </c>
      <c r="I52" s="261">
        <v>12</v>
      </c>
      <c r="J52" s="236">
        <f>ROUND(F52*(1+H52),0)</f>
        <v>0</v>
      </c>
      <c r="K52" s="217"/>
    </row>
    <row r="53" spans="1:11" ht="15.75" thickTop="1" thickBot="1" x14ac:dyDescent="0.45">
      <c r="A53" s="237"/>
      <c r="B53" s="267"/>
      <c r="H53" s="329"/>
      <c r="I53" s="261"/>
      <c r="J53" s="287"/>
      <c r="K53" s="217"/>
    </row>
    <row r="54" spans="1:11" ht="15.75" thickTop="1" thickBot="1" x14ac:dyDescent="0.45">
      <c r="A54" s="393" t="s">
        <v>193</v>
      </c>
      <c r="B54" s="394"/>
      <c r="C54" s="394"/>
      <c r="E54" s="150"/>
      <c r="F54" s="231">
        <v>0</v>
      </c>
      <c r="G54" s="264"/>
      <c r="H54" s="296">
        <v>3.1199999999999999E-2</v>
      </c>
      <c r="I54" s="261">
        <v>13</v>
      </c>
      <c r="J54" s="236">
        <f>ROUND(F54*(1+H54),0)</f>
        <v>0</v>
      </c>
      <c r="K54" s="217"/>
    </row>
    <row r="55" spans="1:11" ht="15.75" thickTop="1" thickBot="1" x14ac:dyDescent="0.45">
      <c r="A55" s="234"/>
      <c r="I55" s="261"/>
      <c r="K55" s="217"/>
    </row>
    <row r="56" spans="1:11" ht="15.75" thickTop="1" thickBot="1" x14ac:dyDescent="0.45">
      <c r="A56" s="392" t="s">
        <v>138</v>
      </c>
      <c r="B56" s="391"/>
      <c r="C56" s="391"/>
      <c r="D56" s="391"/>
      <c r="E56" s="391"/>
      <c r="F56" s="391"/>
      <c r="G56" s="391"/>
      <c r="H56" s="391"/>
      <c r="I56" s="323" t="s">
        <v>71</v>
      </c>
      <c r="J56" s="250">
        <f>SUM(J40:J55)</f>
        <v>0</v>
      </c>
      <c r="K56" s="268"/>
    </row>
    <row r="57" spans="1:11" ht="14.25" customHeight="1" thickTop="1" x14ac:dyDescent="0.4">
      <c r="A57" s="251"/>
      <c r="B57" s="252"/>
      <c r="C57" s="288"/>
      <c r="D57" s="252"/>
      <c r="E57" s="289"/>
      <c r="F57" s="289"/>
      <c r="G57" s="289"/>
      <c r="H57" s="252"/>
      <c r="I57" s="221"/>
      <c r="J57" s="290"/>
      <c r="K57" s="225"/>
    </row>
    <row r="58" spans="1:11" ht="32.25" customHeight="1" x14ac:dyDescent="0.4">
      <c r="A58" s="381" t="s">
        <v>194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3"/>
    </row>
  </sheetData>
  <mergeCells count="21">
    <mergeCell ref="A44:C44"/>
    <mergeCell ref="A48:C48"/>
    <mergeCell ref="A50:C50"/>
    <mergeCell ref="A52:C52"/>
    <mergeCell ref="A54:C54"/>
    <mergeCell ref="A58:K58"/>
    <mergeCell ref="M1:S2"/>
    <mergeCell ref="M15:U16"/>
    <mergeCell ref="R21:U24"/>
    <mergeCell ref="A8:C8"/>
    <mergeCell ref="A33:C33"/>
    <mergeCell ref="A7:C7"/>
    <mergeCell ref="C24:H24"/>
    <mergeCell ref="A35:C35"/>
    <mergeCell ref="A56:H56"/>
    <mergeCell ref="A12:C12"/>
    <mergeCell ref="A14:C14"/>
    <mergeCell ref="A19:C19"/>
    <mergeCell ref="A26:C26"/>
    <mergeCell ref="A40:C40"/>
    <mergeCell ref="A42:C42"/>
  </mergeCells>
  <phoneticPr fontId="26" type="noConversion"/>
  <conditionalFormatting sqref="F12 F14 F19 F26 F40 F42 F44 F48 F50 F52 F54">
    <cfRule type="cellIs" dxfId="12" priority="2" operator="equal">
      <formula>0</formula>
    </cfRule>
  </conditionalFormatting>
  <conditionalFormatting sqref="H12">
    <cfRule type="cellIs" dxfId="11" priority="11" stopIfTrue="1" operator="equal">
      <formula>0</formula>
    </cfRule>
  </conditionalFormatting>
  <conditionalFormatting sqref="H14">
    <cfRule type="cellIs" dxfId="10" priority="10" stopIfTrue="1" operator="equal">
      <formula>0</formula>
    </cfRule>
  </conditionalFormatting>
  <conditionalFormatting sqref="H19">
    <cfRule type="cellIs" dxfId="9" priority="1" stopIfTrue="1" operator="equal">
      <formula>0</formula>
    </cfRule>
  </conditionalFormatting>
  <conditionalFormatting sqref="H40">
    <cfRule type="cellIs" dxfId="8" priority="9" stopIfTrue="1" operator="equal">
      <formula>0</formula>
    </cfRule>
  </conditionalFormatting>
  <conditionalFormatting sqref="H42">
    <cfRule type="cellIs" dxfId="7" priority="8" stopIfTrue="1" operator="equal">
      <formula>0</formula>
    </cfRule>
  </conditionalFormatting>
  <conditionalFormatting sqref="H44">
    <cfRule type="cellIs" dxfId="6" priority="3" stopIfTrue="1" operator="equal">
      <formula>0</formula>
    </cfRule>
  </conditionalFormatting>
  <conditionalFormatting sqref="H48">
    <cfRule type="cellIs" dxfId="5" priority="7" stopIfTrue="1" operator="equal">
      <formula>0</formula>
    </cfRule>
  </conditionalFormatting>
  <conditionalFormatting sqref="H50">
    <cfRule type="cellIs" dxfId="4" priority="6" stopIfTrue="1" operator="equal">
      <formula>0</formula>
    </cfRule>
  </conditionalFormatting>
  <conditionalFormatting sqref="H52">
    <cfRule type="cellIs" dxfId="3" priority="5" stopIfTrue="1" operator="equal">
      <formula>0</formula>
    </cfRule>
  </conditionalFormatting>
  <conditionalFormatting sqref="H54">
    <cfRule type="cellIs" dxfId="2" priority="4" stopIfTrue="1" operator="equal">
      <formula>0</formula>
    </cfRule>
  </conditionalFormatting>
  <printOptions horizontalCentered="1"/>
  <pageMargins left="0.31" right="0.18" top="0.44" bottom="0.19" header="0.31" footer="0.22"/>
  <pageSetup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topLeftCell="A12" zoomScale="85" zoomScaleNormal="85" workbookViewId="0">
      <selection activeCell="C9" sqref="C9"/>
    </sheetView>
  </sheetViews>
  <sheetFormatPr defaultRowHeight="15" x14ac:dyDescent="0.4"/>
  <cols>
    <col min="1" max="1" width="12" style="39" customWidth="1"/>
    <col min="2" max="2" width="12.109375" style="39" customWidth="1"/>
    <col min="3" max="3" width="12.5546875" style="39" customWidth="1"/>
    <col min="4" max="4" width="15.5546875" style="39" customWidth="1"/>
    <col min="5" max="5" width="13.6640625" style="39" customWidth="1"/>
    <col min="6" max="6" width="3.44140625" style="86" customWidth="1"/>
    <col min="7" max="7" width="15.77734375" style="39" customWidth="1"/>
    <col min="8" max="16384" width="8.88671875" style="39"/>
  </cols>
  <sheetData>
    <row r="1" spans="1:7" x14ac:dyDescent="0.4">
      <c r="A1" s="74" t="s">
        <v>165</v>
      </c>
      <c r="B1" s="76"/>
      <c r="C1" s="76"/>
      <c r="D1" s="76"/>
      <c r="E1" s="76"/>
      <c r="F1" s="158"/>
      <c r="G1" s="159" t="s">
        <v>54</v>
      </c>
    </row>
    <row r="2" spans="1:7" ht="17.649999999999999" x14ac:dyDescent="0.4">
      <c r="A2" s="160" t="s">
        <v>136</v>
      </c>
      <c r="B2" s="161"/>
      <c r="C2" s="162"/>
      <c r="D2" s="163"/>
      <c r="E2" s="300"/>
      <c r="F2" s="302"/>
      <c r="G2" s="301"/>
    </row>
    <row r="3" spans="1:7" ht="17.649999999999999" x14ac:dyDescent="0.4">
      <c r="A3" s="291" t="s">
        <v>135</v>
      </c>
      <c r="B3" s="218"/>
      <c r="C3" s="131"/>
      <c r="D3" s="89"/>
      <c r="G3" s="41"/>
    </row>
    <row r="4" spans="1:7" x14ac:dyDescent="0.4">
      <c r="A4" s="35"/>
      <c r="B4" s="37"/>
      <c r="C4" s="165" t="s">
        <v>53</v>
      </c>
      <c r="D4" s="165" t="s">
        <v>29</v>
      </c>
      <c r="E4" s="165" t="s">
        <v>30</v>
      </c>
      <c r="F4" s="165"/>
      <c r="G4" s="165" t="s">
        <v>81</v>
      </c>
    </row>
    <row r="5" spans="1:7" x14ac:dyDescent="0.4">
      <c r="A5" s="38"/>
      <c r="C5" s="166" t="s">
        <v>26</v>
      </c>
      <c r="D5" s="166" t="s">
        <v>33</v>
      </c>
      <c r="E5" s="166" t="s">
        <v>31</v>
      </c>
      <c r="F5" s="167"/>
      <c r="G5" s="166" t="s">
        <v>27</v>
      </c>
    </row>
    <row r="6" spans="1:7" x14ac:dyDescent="0.4">
      <c r="A6" s="38"/>
      <c r="C6" s="166" t="s">
        <v>27</v>
      </c>
      <c r="D6" s="166" t="s">
        <v>28</v>
      </c>
      <c r="E6" s="166" t="s">
        <v>32</v>
      </c>
      <c r="F6" s="168"/>
      <c r="G6" s="166" t="s">
        <v>82</v>
      </c>
    </row>
    <row r="7" spans="1:7" x14ac:dyDescent="0.4">
      <c r="A7" s="38"/>
      <c r="C7" s="166" t="s">
        <v>28</v>
      </c>
      <c r="D7" s="169" t="s">
        <v>34</v>
      </c>
      <c r="E7" s="170" t="s">
        <v>33</v>
      </c>
      <c r="F7" s="171"/>
      <c r="G7" s="169" t="s">
        <v>35</v>
      </c>
    </row>
    <row r="8" spans="1:7" x14ac:dyDescent="0.4">
      <c r="A8" s="38"/>
      <c r="C8" s="172" t="s">
        <v>18</v>
      </c>
      <c r="D8" s="172" t="s">
        <v>17</v>
      </c>
      <c r="E8" s="172" t="s">
        <v>13</v>
      </c>
      <c r="F8" s="173"/>
      <c r="G8" s="172" t="s">
        <v>16</v>
      </c>
    </row>
    <row r="9" spans="1:7" x14ac:dyDescent="0.4">
      <c r="A9" s="38"/>
      <c r="C9" s="174"/>
      <c r="D9" s="175">
        <f>ROUND(C9*12,2)</f>
        <v>0</v>
      </c>
      <c r="E9" s="174"/>
      <c r="F9" s="85"/>
      <c r="G9" s="176">
        <f>ROUND(D9-E9,0)</f>
        <v>0</v>
      </c>
    </row>
    <row r="10" spans="1:7" x14ac:dyDescent="0.4">
      <c r="A10" s="177"/>
      <c r="B10" s="178"/>
      <c r="C10" s="178"/>
      <c r="D10" s="178"/>
      <c r="E10" s="178"/>
      <c r="F10" s="179"/>
      <c r="G10" s="180"/>
    </row>
    <row r="11" spans="1:7" ht="17.649999999999999" x14ac:dyDescent="0.4">
      <c r="A11" s="182" t="s">
        <v>83</v>
      </c>
      <c r="B11" s="183"/>
      <c r="C11" s="183"/>
      <c r="D11" s="178"/>
      <c r="E11" s="178"/>
      <c r="F11" s="179"/>
      <c r="G11" s="184"/>
    </row>
    <row r="12" spans="1:7" x14ac:dyDescent="0.4">
      <c r="A12" s="185"/>
      <c r="B12" s="181"/>
      <c r="C12" s="181"/>
      <c r="D12" s="181"/>
      <c r="E12" s="181"/>
      <c r="F12" s="143"/>
      <c r="G12" s="186"/>
    </row>
    <row r="13" spans="1:7" x14ac:dyDescent="0.4">
      <c r="A13" s="185"/>
      <c r="B13" s="187" t="s">
        <v>139</v>
      </c>
      <c r="C13" s="187"/>
      <c r="D13" s="188"/>
      <c r="E13" s="189"/>
      <c r="F13" s="143"/>
      <c r="G13" s="186"/>
    </row>
    <row r="14" spans="1:7" x14ac:dyDescent="0.4">
      <c r="A14" s="185"/>
      <c r="B14" s="181"/>
      <c r="C14" s="181"/>
      <c r="D14" s="181"/>
      <c r="E14" s="181"/>
      <c r="F14" s="143" t="s">
        <v>19</v>
      </c>
      <c r="G14" s="186"/>
    </row>
    <row r="15" spans="1:7" x14ac:dyDescent="0.4">
      <c r="A15" s="38"/>
      <c r="B15" s="190" t="s">
        <v>87</v>
      </c>
      <c r="C15" s="188" t="s">
        <v>128</v>
      </c>
      <c r="D15" s="189"/>
      <c r="F15" s="143" t="s">
        <v>18</v>
      </c>
      <c r="G15" s="176">
        <f>'Benchmark Revenue and expense'!J56</f>
        <v>0</v>
      </c>
    </row>
    <row r="16" spans="1:7" x14ac:dyDescent="0.4">
      <c r="A16" s="185"/>
      <c r="C16" s="181"/>
      <c r="D16" s="181"/>
      <c r="E16" s="181"/>
      <c r="F16" s="143"/>
      <c r="G16" s="186"/>
    </row>
    <row r="17" spans="1:7" x14ac:dyDescent="0.4">
      <c r="A17" s="191" t="s">
        <v>85</v>
      </c>
      <c r="B17" s="190" t="s">
        <v>133</v>
      </c>
      <c r="C17" s="188" t="s">
        <v>134</v>
      </c>
      <c r="D17" s="190"/>
      <c r="F17" s="143" t="s">
        <v>17</v>
      </c>
      <c r="G17" s="176">
        <f>G9</f>
        <v>0</v>
      </c>
    </row>
    <row r="18" spans="1:7" x14ac:dyDescent="0.4">
      <c r="A18" s="185"/>
      <c r="B18" s="181"/>
      <c r="C18" s="181"/>
      <c r="D18" s="181"/>
      <c r="E18" s="181"/>
      <c r="F18" s="143"/>
      <c r="G18" s="186"/>
    </row>
    <row r="19" spans="1:7" x14ac:dyDescent="0.4">
      <c r="A19" s="191" t="s">
        <v>84</v>
      </c>
      <c r="B19" s="190" t="s">
        <v>66</v>
      </c>
      <c r="C19" s="188" t="s">
        <v>129</v>
      </c>
      <c r="D19" s="190"/>
      <c r="F19" s="143" t="s">
        <v>13</v>
      </c>
      <c r="G19" s="176">
        <f>'Benchmark Revenue and expense'!J29</f>
        <v>0</v>
      </c>
    </row>
    <row r="20" spans="1:7" x14ac:dyDescent="0.4">
      <c r="A20" s="38"/>
      <c r="G20" s="40"/>
    </row>
    <row r="21" spans="1:7" x14ac:dyDescent="0.4">
      <c r="A21" s="185"/>
      <c r="B21" s="181"/>
      <c r="C21" s="188" t="s">
        <v>130</v>
      </c>
      <c r="E21" s="181" t="s">
        <v>131</v>
      </c>
      <c r="F21" s="143" t="s">
        <v>16</v>
      </c>
      <c r="G21" s="176">
        <f>ROUND((G15+G17)-G19,0)</f>
        <v>0</v>
      </c>
    </row>
    <row r="22" spans="1:7" x14ac:dyDescent="0.4">
      <c r="A22" s="38"/>
      <c r="G22" s="40"/>
    </row>
    <row r="23" spans="1:7" x14ac:dyDescent="0.4">
      <c r="A23" s="395"/>
      <c r="B23" s="396"/>
      <c r="C23" s="396"/>
      <c r="D23" s="396"/>
      <c r="E23" s="396"/>
      <c r="F23" s="396"/>
      <c r="G23" s="397"/>
    </row>
    <row r="24" spans="1:7" ht="9" customHeight="1" x14ac:dyDescent="0.4">
      <c r="A24" s="192"/>
      <c r="B24" s="192"/>
      <c r="C24" s="192"/>
      <c r="D24" s="192"/>
      <c r="E24" s="192"/>
      <c r="F24" s="193"/>
      <c r="G24" s="194"/>
    </row>
    <row r="25" spans="1:7" x14ac:dyDescent="0.4">
      <c r="A25" s="195" t="s">
        <v>118</v>
      </c>
      <c r="B25" s="196"/>
      <c r="C25" s="196"/>
      <c r="D25" s="197"/>
      <c r="E25" s="197"/>
      <c r="F25" s="198"/>
      <c r="G25" s="199"/>
    </row>
    <row r="26" spans="1:7" ht="17.649999999999999" x14ac:dyDescent="0.4">
      <c r="A26" s="200" t="s">
        <v>25</v>
      </c>
      <c r="B26" s="201"/>
      <c r="C26" s="201"/>
      <c r="D26" s="139"/>
      <c r="E26" s="89"/>
      <c r="F26" s="202"/>
      <c r="G26" s="107"/>
    </row>
    <row r="27" spans="1:7" x14ac:dyDescent="0.4">
      <c r="A27" s="203"/>
      <c r="B27" s="139"/>
      <c r="C27" s="131"/>
      <c r="D27" s="134"/>
      <c r="E27" s="89"/>
      <c r="F27" s="202"/>
      <c r="G27" s="107"/>
    </row>
    <row r="28" spans="1:7" x14ac:dyDescent="0.4">
      <c r="A28" s="38"/>
      <c r="B28" s="165" t="s">
        <v>37</v>
      </c>
      <c r="C28" s="165" t="s">
        <v>43</v>
      </c>
      <c r="D28" s="165" t="s">
        <v>20</v>
      </c>
      <c r="E28" s="165" t="s">
        <v>44</v>
      </c>
      <c r="F28" s="204"/>
      <c r="G28" s="165" t="s">
        <v>20</v>
      </c>
    </row>
    <row r="29" spans="1:7" x14ac:dyDescent="0.4">
      <c r="A29" s="38"/>
      <c r="B29" s="166" t="s">
        <v>38</v>
      </c>
      <c r="C29" s="166" t="s">
        <v>41</v>
      </c>
      <c r="D29" s="166" t="s">
        <v>195</v>
      </c>
      <c r="E29" s="166" t="s">
        <v>32</v>
      </c>
      <c r="F29" s="204"/>
      <c r="G29" s="166" t="s">
        <v>46</v>
      </c>
    </row>
    <row r="30" spans="1:7" x14ac:dyDescent="0.4">
      <c r="A30" s="38"/>
      <c r="B30" s="166" t="s">
        <v>39</v>
      </c>
      <c r="C30" s="166" t="s">
        <v>42</v>
      </c>
      <c r="D30" s="166" t="s">
        <v>40</v>
      </c>
      <c r="E30" s="166" t="s">
        <v>45</v>
      </c>
      <c r="F30" s="202"/>
      <c r="G30" s="166" t="s">
        <v>36</v>
      </c>
    </row>
    <row r="31" spans="1:7" x14ac:dyDescent="0.4">
      <c r="A31" s="38"/>
      <c r="B31" s="205"/>
      <c r="C31" s="169"/>
      <c r="D31" s="169" t="s">
        <v>48</v>
      </c>
      <c r="E31" s="206"/>
      <c r="F31" s="204"/>
      <c r="G31" s="169" t="s">
        <v>47</v>
      </c>
    </row>
    <row r="32" spans="1:7" x14ac:dyDescent="0.4">
      <c r="A32" s="38"/>
      <c r="B32" s="93" t="s">
        <v>18</v>
      </c>
      <c r="C32" s="93" t="s">
        <v>17</v>
      </c>
      <c r="D32" s="93" t="s">
        <v>13</v>
      </c>
      <c r="E32" s="93" t="s">
        <v>16</v>
      </c>
      <c r="F32" s="207"/>
      <c r="G32" s="208" t="s">
        <v>60</v>
      </c>
    </row>
    <row r="33" spans="1:16" x14ac:dyDescent="0.4">
      <c r="A33" s="203"/>
      <c r="B33" s="209">
        <v>0</v>
      </c>
      <c r="C33" s="210">
        <v>0.03</v>
      </c>
      <c r="D33" s="211">
        <f>ROUND((B33*C33)+B33,0)</f>
        <v>0</v>
      </c>
      <c r="E33" s="209">
        <v>0</v>
      </c>
      <c r="F33" s="143"/>
      <c r="G33" s="212">
        <f>D33-E33</f>
        <v>0</v>
      </c>
      <c r="I33" s="308" t="s">
        <v>178</v>
      </c>
      <c r="J33" s="309"/>
      <c r="K33" s="309"/>
      <c r="L33" s="309"/>
      <c r="M33" s="309"/>
      <c r="N33" s="309"/>
      <c r="O33" s="309"/>
      <c r="P33" s="309"/>
    </row>
    <row r="34" spans="1:16" x14ac:dyDescent="0.4">
      <c r="A34" s="203"/>
      <c r="B34" s="89"/>
      <c r="C34" s="89"/>
      <c r="D34" s="139"/>
      <c r="E34" s="139"/>
      <c r="F34" s="143"/>
      <c r="G34" s="107"/>
    </row>
    <row r="35" spans="1:16" x14ac:dyDescent="0.4">
      <c r="A35" s="398" t="s">
        <v>140</v>
      </c>
      <c r="B35" s="399"/>
      <c r="C35" s="399"/>
      <c r="D35" s="399"/>
      <c r="E35" s="399"/>
      <c r="F35" s="399"/>
      <c r="G35" s="400"/>
    </row>
    <row r="36" spans="1:16" x14ac:dyDescent="0.4">
      <c r="A36" s="303"/>
      <c r="B36" s="304"/>
      <c r="C36" s="304"/>
      <c r="D36" s="304"/>
      <c r="E36" s="304"/>
      <c r="F36" s="304"/>
      <c r="G36" s="305"/>
    </row>
  </sheetData>
  <mergeCells count="2">
    <mergeCell ref="A23:G23"/>
    <mergeCell ref="A35:G35"/>
  </mergeCells>
  <phoneticPr fontId="0" type="noConversion"/>
  <conditionalFormatting sqref="B33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68"/>
  <sheetViews>
    <sheetView zoomScale="85" zoomScaleNormal="85" workbookViewId="0">
      <selection activeCell="O12" sqref="O12"/>
    </sheetView>
  </sheetViews>
  <sheetFormatPr defaultRowHeight="15" x14ac:dyDescent="0.4"/>
  <cols>
    <col min="1" max="1" width="8.88671875" style="39"/>
    <col min="2" max="2" width="9.44140625" style="39" customWidth="1"/>
    <col min="3" max="3" width="6" style="39" customWidth="1"/>
    <col min="4" max="4" width="9.33203125" style="39" customWidth="1"/>
    <col min="5" max="5" width="8.33203125" style="39" customWidth="1"/>
    <col min="6" max="6" width="10.77734375" style="39" customWidth="1"/>
    <col min="7" max="7" width="0.44140625" style="39" customWidth="1"/>
    <col min="8" max="8" width="8.88671875" style="39" customWidth="1"/>
    <col min="9" max="9" width="19.77734375" style="39" customWidth="1"/>
    <col min="10" max="10" width="7.77734375" style="39" customWidth="1"/>
    <col min="11" max="11" width="2.77734375" style="39" customWidth="1"/>
    <col min="12" max="12" width="12.6640625" style="39" customWidth="1"/>
    <col min="13" max="13" width="1.109375" style="39" customWidth="1"/>
    <col min="14" max="14" width="2" style="39" customWidth="1"/>
    <col min="15" max="21" width="10.6640625" style="39" customWidth="1"/>
    <col min="22" max="16384" width="8.88671875" style="39"/>
  </cols>
  <sheetData>
    <row r="1" spans="1:34" x14ac:dyDescent="0.4">
      <c r="A1" s="74" t="s">
        <v>166</v>
      </c>
      <c r="B1" s="75"/>
      <c r="C1" s="76"/>
      <c r="D1" s="76"/>
      <c r="E1" s="76"/>
      <c r="F1" s="76"/>
      <c r="G1" s="76"/>
      <c r="H1" s="76"/>
      <c r="I1" s="77"/>
      <c r="J1" s="77"/>
      <c r="K1" s="77"/>
      <c r="L1" s="77" t="s">
        <v>116</v>
      </c>
      <c r="M1" s="78"/>
      <c r="O1" s="401" t="s">
        <v>170</v>
      </c>
      <c r="P1" s="401"/>
      <c r="Q1" s="401"/>
      <c r="R1" s="401"/>
      <c r="S1" s="401"/>
      <c r="T1" s="401"/>
      <c r="U1" s="401"/>
    </row>
    <row r="2" spans="1:34" ht="27.75" customHeight="1" x14ac:dyDescent="0.4">
      <c r="A2" s="79" t="s">
        <v>23</v>
      </c>
      <c r="B2" s="80"/>
      <c r="C2" s="275"/>
      <c r="D2" s="275"/>
      <c r="E2" s="275"/>
      <c r="F2" s="275"/>
      <c r="G2" s="36"/>
      <c r="H2" s="36"/>
      <c r="I2" s="36"/>
      <c r="J2" s="36"/>
      <c r="K2" s="36"/>
      <c r="L2" s="36"/>
      <c r="M2" s="37"/>
      <c r="O2" s="401"/>
      <c r="P2" s="401"/>
      <c r="Q2" s="401"/>
      <c r="R2" s="401"/>
      <c r="S2" s="401"/>
      <c r="T2" s="401"/>
      <c r="U2" s="401"/>
    </row>
    <row r="3" spans="1:34" x14ac:dyDescent="0.4">
      <c r="A3" s="81" t="s">
        <v>88</v>
      </c>
      <c r="B3" s="81" t="s">
        <v>89</v>
      </c>
      <c r="C3" s="81" t="s">
        <v>0</v>
      </c>
      <c r="D3" s="81">
        <v>2023</v>
      </c>
      <c r="E3" s="81">
        <v>2024</v>
      </c>
      <c r="F3" s="81">
        <v>2024</v>
      </c>
      <c r="H3" s="81">
        <v>2024</v>
      </c>
      <c r="I3" s="81" t="s">
        <v>90</v>
      </c>
      <c r="J3" s="82" t="s">
        <v>20</v>
      </c>
      <c r="L3" s="81" t="s">
        <v>20</v>
      </c>
      <c r="M3" s="40"/>
    </row>
    <row r="4" spans="1:34" x14ac:dyDescent="0.4">
      <c r="A4" s="83" t="s">
        <v>91</v>
      </c>
      <c r="B4" s="83" t="s">
        <v>92</v>
      </c>
      <c r="C4" s="83" t="s">
        <v>1</v>
      </c>
      <c r="D4" s="83" t="s">
        <v>115</v>
      </c>
      <c r="E4" s="83" t="s">
        <v>56</v>
      </c>
      <c r="F4" s="83" t="s">
        <v>58</v>
      </c>
      <c r="G4" s="84"/>
      <c r="H4" s="83" t="s">
        <v>93</v>
      </c>
      <c r="I4" s="83" t="s">
        <v>196</v>
      </c>
      <c r="J4" s="85" t="s">
        <v>94</v>
      </c>
      <c r="L4" s="83" t="s">
        <v>95</v>
      </c>
      <c r="M4" s="40"/>
      <c r="O4" s="86"/>
    </row>
    <row r="5" spans="1:34" ht="42.75" customHeight="1" x14ac:dyDescent="0.4">
      <c r="A5" s="87"/>
      <c r="B5" s="292" t="s">
        <v>96</v>
      </c>
      <c r="C5" s="88"/>
      <c r="D5" s="83" t="s">
        <v>97</v>
      </c>
      <c r="E5" s="83" t="s">
        <v>57</v>
      </c>
      <c r="F5" s="83" t="s">
        <v>98</v>
      </c>
      <c r="G5" s="89"/>
      <c r="H5" s="83" t="s">
        <v>99</v>
      </c>
      <c r="I5" s="83" t="s">
        <v>197</v>
      </c>
      <c r="J5" s="85" t="s">
        <v>100</v>
      </c>
      <c r="L5" s="83" t="s">
        <v>101</v>
      </c>
      <c r="M5" s="40"/>
    </row>
    <row r="6" spans="1:34" x14ac:dyDescent="0.4">
      <c r="A6" s="90"/>
      <c r="B6" s="143" t="s">
        <v>102</v>
      </c>
      <c r="C6" s="91"/>
      <c r="D6" s="293" t="s">
        <v>98</v>
      </c>
      <c r="E6" s="298">
        <v>0</v>
      </c>
      <c r="F6" s="293" t="s">
        <v>169</v>
      </c>
      <c r="G6" s="89"/>
      <c r="H6" s="293" t="s">
        <v>98</v>
      </c>
      <c r="I6" s="293" t="s">
        <v>103</v>
      </c>
      <c r="J6" s="92" t="s">
        <v>1</v>
      </c>
      <c r="L6" s="293" t="s">
        <v>104</v>
      </c>
      <c r="M6" s="40"/>
    </row>
    <row r="7" spans="1:34" x14ac:dyDescent="0.4">
      <c r="A7" s="313" t="s">
        <v>18</v>
      </c>
      <c r="B7" s="313" t="s">
        <v>17</v>
      </c>
      <c r="C7" s="313" t="s">
        <v>13</v>
      </c>
      <c r="D7" s="313" t="s">
        <v>16</v>
      </c>
      <c r="E7" s="313" t="s">
        <v>15</v>
      </c>
      <c r="F7" s="313" t="s">
        <v>14</v>
      </c>
      <c r="G7" s="314"/>
      <c r="H7" s="313" t="s">
        <v>68</v>
      </c>
      <c r="I7" s="313" t="s">
        <v>69</v>
      </c>
      <c r="J7" s="313" t="s">
        <v>70</v>
      </c>
      <c r="K7" s="94" t="s">
        <v>19</v>
      </c>
      <c r="L7" s="313" t="s">
        <v>105</v>
      </c>
      <c r="M7" s="95"/>
      <c r="O7" s="96"/>
      <c r="Q7" s="97"/>
      <c r="R7" s="97"/>
      <c r="S7" s="97"/>
      <c r="T7" s="98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1:34" x14ac:dyDescent="0.4">
      <c r="A8" s="272" t="s">
        <v>157</v>
      </c>
      <c r="B8" s="100" t="s">
        <v>18</v>
      </c>
      <c r="C8" s="100"/>
      <c r="D8" s="101">
        <v>0</v>
      </c>
      <c r="E8" s="299">
        <v>0</v>
      </c>
      <c r="F8" s="102">
        <f>ROUND(D8*(1+E8),0)</f>
        <v>0</v>
      </c>
      <c r="G8" s="103"/>
      <c r="H8" s="101">
        <v>0</v>
      </c>
      <c r="I8" s="104">
        <f>ROUND(IF(F8&lt;H8,F8,H8),0)</f>
        <v>0</v>
      </c>
      <c r="J8" s="105">
        <v>0</v>
      </c>
      <c r="K8" s="106">
        <v>1</v>
      </c>
      <c r="L8" s="104">
        <f t="shared" ref="L8:L31" si="0">ROUND(I8*J8*12,0)</f>
        <v>0</v>
      </c>
      <c r="M8" s="107"/>
      <c r="N8" s="108"/>
      <c r="O8" s="108"/>
      <c r="P8" s="108"/>
      <c r="Q8" s="98"/>
    </row>
    <row r="9" spans="1:34" x14ac:dyDescent="0.4">
      <c r="A9" s="272" t="s">
        <v>158</v>
      </c>
      <c r="B9" s="100" t="s">
        <v>18</v>
      </c>
      <c r="C9" s="100"/>
      <c r="D9" s="101">
        <v>0</v>
      </c>
      <c r="E9" s="299">
        <v>0</v>
      </c>
      <c r="F9" s="102">
        <f t="shared" ref="F9:F31" si="1">ROUND(D9*(1+E9),0)</f>
        <v>0</v>
      </c>
      <c r="G9" s="103"/>
      <c r="H9" s="101">
        <v>0</v>
      </c>
      <c r="I9" s="104">
        <f t="shared" ref="I9:I31" si="2">ROUND(IF(F9&lt;H9,F9,H9),0)</f>
        <v>0</v>
      </c>
      <c r="J9" s="105">
        <v>0</v>
      </c>
      <c r="K9" s="106">
        <v>2</v>
      </c>
      <c r="L9" s="104">
        <f t="shared" si="0"/>
        <v>0</v>
      </c>
      <c r="M9" s="107"/>
      <c r="N9" s="108"/>
      <c r="O9" s="108"/>
      <c r="P9" s="108"/>
      <c r="Q9" s="108"/>
      <c r="R9" s="108"/>
      <c r="S9" s="108"/>
      <c r="T9" s="98"/>
    </row>
    <row r="10" spans="1:34" x14ac:dyDescent="0.4">
      <c r="A10" s="272" t="s">
        <v>159</v>
      </c>
      <c r="B10" s="100" t="s">
        <v>18</v>
      </c>
      <c r="C10" s="100"/>
      <c r="D10" s="101">
        <v>0</v>
      </c>
      <c r="E10" s="299">
        <v>0</v>
      </c>
      <c r="F10" s="102">
        <f t="shared" si="1"/>
        <v>0</v>
      </c>
      <c r="G10" s="103"/>
      <c r="H10" s="101">
        <v>0</v>
      </c>
      <c r="I10" s="104">
        <f t="shared" si="2"/>
        <v>0</v>
      </c>
      <c r="J10" s="105">
        <v>0</v>
      </c>
      <c r="K10" s="106">
        <v>3</v>
      </c>
      <c r="L10" s="104">
        <f t="shared" si="0"/>
        <v>0</v>
      </c>
      <c r="M10" s="107"/>
      <c r="N10" s="108"/>
      <c r="O10" s="108"/>
      <c r="P10" s="108"/>
      <c r="Q10" s="108"/>
      <c r="R10" s="108"/>
      <c r="S10" s="108"/>
      <c r="T10" s="98"/>
    </row>
    <row r="11" spans="1:34" x14ac:dyDescent="0.4">
      <c r="A11" s="272"/>
      <c r="B11" s="100"/>
      <c r="C11" s="100"/>
      <c r="D11" s="101"/>
      <c r="E11" s="299"/>
      <c r="F11" s="102"/>
      <c r="G11" s="103"/>
      <c r="H11" s="101"/>
      <c r="I11" s="104"/>
      <c r="J11" s="105"/>
      <c r="K11" s="106">
        <v>4</v>
      </c>
      <c r="L11" s="104"/>
      <c r="M11" s="107"/>
      <c r="N11" s="108"/>
      <c r="O11" s="108"/>
      <c r="P11" s="108"/>
      <c r="Q11" s="108"/>
      <c r="R11" s="108"/>
      <c r="S11" s="108"/>
      <c r="T11" s="98"/>
    </row>
    <row r="12" spans="1:34" x14ac:dyDescent="0.4">
      <c r="A12" s="272" t="s">
        <v>158</v>
      </c>
      <c r="B12" s="100" t="s">
        <v>160</v>
      </c>
      <c r="C12" s="100"/>
      <c r="D12" s="101">
        <v>0</v>
      </c>
      <c r="E12" s="299">
        <v>0</v>
      </c>
      <c r="F12" s="102">
        <f t="shared" si="1"/>
        <v>0</v>
      </c>
      <c r="G12" s="103"/>
      <c r="H12" s="101">
        <v>0</v>
      </c>
      <c r="I12" s="104">
        <f t="shared" si="2"/>
        <v>0</v>
      </c>
      <c r="J12" s="105">
        <v>0</v>
      </c>
      <c r="K12" s="106">
        <v>5</v>
      </c>
      <c r="L12" s="104">
        <f t="shared" si="0"/>
        <v>0</v>
      </c>
      <c r="M12" s="107"/>
      <c r="N12" s="108"/>
      <c r="O12" s="108"/>
      <c r="P12" s="108"/>
      <c r="Q12" s="108"/>
      <c r="R12" s="108"/>
      <c r="S12" s="108"/>
      <c r="T12" s="98"/>
    </row>
    <row r="13" spans="1:34" x14ac:dyDescent="0.4">
      <c r="A13" s="272" t="s">
        <v>159</v>
      </c>
      <c r="B13" s="100" t="s">
        <v>160</v>
      </c>
      <c r="C13" s="100"/>
      <c r="D13" s="101">
        <v>0</v>
      </c>
      <c r="E13" s="299">
        <v>0</v>
      </c>
      <c r="F13" s="102">
        <f t="shared" si="1"/>
        <v>0</v>
      </c>
      <c r="G13" s="103"/>
      <c r="H13" s="101">
        <v>0</v>
      </c>
      <c r="I13" s="104">
        <f t="shared" si="2"/>
        <v>0</v>
      </c>
      <c r="J13" s="105">
        <v>0</v>
      </c>
      <c r="K13" s="106">
        <v>6</v>
      </c>
      <c r="L13" s="104">
        <f t="shared" si="0"/>
        <v>0</v>
      </c>
      <c r="M13" s="107"/>
      <c r="N13" s="108"/>
      <c r="O13" s="108"/>
      <c r="P13" s="108"/>
      <c r="Q13" s="108"/>
      <c r="R13" s="108"/>
      <c r="S13" s="108"/>
      <c r="T13" s="98"/>
    </row>
    <row r="14" spans="1:34" x14ac:dyDescent="0.4">
      <c r="A14" s="272" t="s">
        <v>161</v>
      </c>
      <c r="B14" s="100" t="s">
        <v>160</v>
      </c>
      <c r="C14" s="100"/>
      <c r="D14" s="101">
        <v>0</v>
      </c>
      <c r="E14" s="299">
        <v>0</v>
      </c>
      <c r="F14" s="102">
        <f t="shared" si="1"/>
        <v>0</v>
      </c>
      <c r="G14" s="103"/>
      <c r="H14" s="101">
        <v>0</v>
      </c>
      <c r="I14" s="104">
        <f t="shared" si="2"/>
        <v>0</v>
      </c>
      <c r="J14" s="105">
        <v>0</v>
      </c>
      <c r="K14" s="106">
        <v>7</v>
      </c>
      <c r="L14" s="104">
        <f t="shared" si="0"/>
        <v>0</v>
      </c>
      <c r="M14" s="107"/>
      <c r="N14" s="108"/>
      <c r="O14" s="108"/>
      <c r="P14" s="108"/>
      <c r="Q14" s="108"/>
      <c r="R14" s="108"/>
      <c r="S14" s="108"/>
      <c r="T14" s="98"/>
    </row>
    <row r="15" spans="1:34" x14ac:dyDescent="0.4">
      <c r="A15" s="272"/>
      <c r="B15" s="100"/>
      <c r="C15" s="100"/>
      <c r="D15" s="101">
        <v>0</v>
      </c>
      <c r="E15" s="299">
        <v>0</v>
      </c>
      <c r="F15" s="102">
        <f t="shared" si="1"/>
        <v>0</v>
      </c>
      <c r="G15" s="103"/>
      <c r="H15" s="101">
        <v>0</v>
      </c>
      <c r="I15" s="104">
        <f t="shared" si="2"/>
        <v>0</v>
      </c>
      <c r="J15" s="105">
        <v>0</v>
      </c>
      <c r="K15" s="106">
        <v>8</v>
      </c>
      <c r="L15" s="104">
        <f t="shared" si="0"/>
        <v>0</v>
      </c>
      <c r="M15" s="107"/>
      <c r="N15" s="108"/>
      <c r="O15" s="108"/>
      <c r="P15" s="108"/>
      <c r="Q15" s="108"/>
      <c r="R15" s="108"/>
      <c r="S15" s="108"/>
      <c r="T15" s="98"/>
    </row>
    <row r="16" spans="1:34" x14ac:dyDescent="0.4">
      <c r="A16" s="99"/>
      <c r="B16" s="100"/>
      <c r="C16" s="100"/>
      <c r="D16" s="101">
        <v>0</v>
      </c>
      <c r="E16" s="299">
        <v>0</v>
      </c>
      <c r="F16" s="102">
        <f t="shared" si="1"/>
        <v>0</v>
      </c>
      <c r="G16" s="103"/>
      <c r="H16" s="101">
        <v>0</v>
      </c>
      <c r="I16" s="104">
        <f t="shared" si="2"/>
        <v>0</v>
      </c>
      <c r="J16" s="105">
        <v>0</v>
      </c>
      <c r="K16" s="106">
        <v>9</v>
      </c>
      <c r="L16" s="104">
        <f t="shared" si="0"/>
        <v>0</v>
      </c>
      <c r="M16" s="107"/>
      <c r="N16" s="108"/>
      <c r="O16" s="108"/>
      <c r="P16" s="108"/>
      <c r="Q16" s="108"/>
      <c r="R16" s="108"/>
      <c r="S16" s="108"/>
      <c r="T16" s="98"/>
    </row>
    <row r="17" spans="1:20" x14ac:dyDescent="0.4">
      <c r="A17" s="99"/>
      <c r="B17" s="100"/>
      <c r="C17" s="100"/>
      <c r="D17" s="101">
        <v>0</v>
      </c>
      <c r="E17" s="299">
        <v>0</v>
      </c>
      <c r="F17" s="102">
        <f t="shared" si="1"/>
        <v>0</v>
      </c>
      <c r="G17" s="103"/>
      <c r="H17" s="101">
        <v>0</v>
      </c>
      <c r="I17" s="104">
        <f t="shared" si="2"/>
        <v>0</v>
      </c>
      <c r="J17" s="105">
        <v>0</v>
      </c>
      <c r="K17" s="106">
        <v>10</v>
      </c>
      <c r="L17" s="104">
        <f t="shared" si="0"/>
        <v>0</v>
      </c>
      <c r="M17" s="107"/>
      <c r="N17" s="108"/>
      <c r="O17" s="108"/>
      <c r="P17" s="108"/>
      <c r="Q17" s="108"/>
      <c r="R17" s="108"/>
      <c r="S17" s="108"/>
      <c r="T17" s="98"/>
    </row>
    <row r="18" spans="1:20" x14ac:dyDescent="0.4">
      <c r="A18" s="99"/>
      <c r="B18" s="100"/>
      <c r="C18" s="100"/>
      <c r="D18" s="101">
        <v>0</v>
      </c>
      <c r="E18" s="299">
        <v>0</v>
      </c>
      <c r="F18" s="102">
        <f t="shared" si="1"/>
        <v>0</v>
      </c>
      <c r="G18" s="103"/>
      <c r="H18" s="101">
        <v>0</v>
      </c>
      <c r="I18" s="104">
        <f t="shared" si="2"/>
        <v>0</v>
      </c>
      <c r="J18" s="105">
        <v>0</v>
      </c>
      <c r="K18" s="106">
        <v>11</v>
      </c>
      <c r="L18" s="104">
        <f t="shared" si="0"/>
        <v>0</v>
      </c>
      <c r="M18" s="107"/>
      <c r="N18" s="108"/>
      <c r="O18" s="108"/>
      <c r="P18" s="108"/>
      <c r="Q18" s="108"/>
      <c r="R18" s="108"/>
      <c r="S18" s="108"/>
      <c r="T18" s="98"/>
    </row>
    <row r="19" spans="1:20" x14ac:dyDescent="0.4">
      <c r="A19" s="99"/>
      <c r="B19" s="100"/>
      <c r="C19" s="100"/>
      <c r="D19" s="101">
        <v>0</v>
      </c>
      <c r="E19" s="299">
        <v>0</v>
      </c>
      <c r="F19" s="102">
        <f t="shared" si="1"/>
        <v>0</v>
      </c>
      <c r="G19" s="103"/>
      <c r="H19" s="101">
        <v>0</v>
      </c>
      <c r="I19" s="104">
        <f t="shared" si="2"/>
        <v>0</v>
      </c>
      <c r="J19" s="105">
        <v>0</v>
      </c>
      <c r="K19" s="106">
        <v>12</v>
      </c>
      <c r="L19" s="104">
        <f t="shared" si="0"/>
        <v>0</v>
      </c>
      <c r="M19" s="107"/>
      <c r="N19" s="108"/>
      <c r="O19" s="108"/>
      <c r="P19" s="108"/>
      <c r="Q19" s="108"/>
      <c r="R19" s="108"/>
      <c r="S19" s="108"/>
      <c r="T19" s="98"/>
    </row>
    <row r="20" spans="1:20" x14ac:dyDescent="0.4">
      <c r="A20" s="99"/>
      <c r="B20" s="100"/>
      <c r="C20" s="100"/>
      <c r="D20" s="101">
        <v>0</v>
      </c>
      <c r="E20" s="299">
        <v>0</v>
      </c>
      <c r="F20" s="102">
        <f t="shared" si="1"/>
        <v>0</v>
      </c>
      <c r="G20" s="103"/>
      <c r="H20" s="101">
        <v>0</v>
      </c>
      <c r="I20" s="104">
        <f t="shared" si="2"/>
        <v>0</v>
      </c>
      <c r="J20" s="105">
        <v>0</v>
      </c>
      <c r="K20" s="106">
        <v>13</v>
      </c>
      <c r="L20" s="104">
        <f t="shared" si="0"/>
        <v>0</v>
      </c>
      <c r="M20" s="107"/>
      <c r="N20" s="108"/>
      <c r="O20" s="108"/>
      <c r="P20" s="108"/>
      <c r="Q20" s="108"/>
      <c r="R20" s="108"/>
      <c r="S20" s="108"/>
      <c r="T20" s="98"/>
    </row>
    <row r="21" spans="1:20" x14ac:dyDescent="0.4">
      <c r="A21" s="99"/>
      <c r="B21" s="100"/>
      <c r="C21" s="100"/>
      <c r="D21" s="101">
        <v>0</v>
      </c>
      <c r="E21" s="299">
        <v>0</v>
      </c>
      <c r="F21" s="102">
        <f t="shared" si="1"/>
        <v>0</v>
      </c>
      <c r="G21" s="103"/>
      <c r="H21" s="101">
        <v>0</v>
      </c>
      <c r="I21" s="104">
        <f t="shared" si="2"/>
        <v>0</v>
      </c>
      <c r="J21" s="105">
        <v>0</v>
      </c>
      <c r="K21" s="106">
        <v>14</v>
      </c>
      <c r="L21" s="104">
        <f t="shared" si="0"/>
        <v>0</v>
      </c>
      <c r="M21" s="107"/>
      <c r="N21" s="108"/>
      <c r="O21" s="108"/>
      <c r="P21" s="108"/>
      <c r="Q21" s="108"/>
      <c r="R21" s="108"/>
      <c r="S21" s="108"/>
      <c r="T21" s="98"/>
    </row>
    <row r="22" spans="1:20" x14ac:dyDescent="0.4">
      <c r="A22" s="99"/>
      <c r="B22" s="100"/>
      <c r="C22" s="100"/>
      <c r="D22" s="101">
        <v>0</v>
      </c>
      <c r="E22" s="299">
        <v>0</v>
      </c>
      <c r="F22" s="102">
        <f t="shared" si="1"/>
        <v>0</v>
      </c>
      <c r="G22" s="103"/>
      <c r="H22" s="101">
        <v>0</v>
      </c>
      <c r="I22" s="104">
        <f t="shared" si="2"/>
        <v>0</v>
      </c>
      <c r="J22" s="105">
        <v>0</v>
      </c>
      <c r="K22" s="106">
        <v>15</v>
      </c>
      <c r="L22" s="104">
        <f t="shared" si="0"/>
        <v>0</v>
      </c>
      <c r="M22" s="107"/>
      <c r="N22" s="108"/>
      <c r="O22" s="108"/>
      <c r="P22" s="108"/>
      <c r="Q22" s="108"/>
      <c r="R22" s="108"/>
      <c r="S22" s="108"/>
      <c r="T22" s="98"/>
    </row>
    <row r="23" spans="1:20" x14ac:dyDescent="0.4">
      <c r="A23" s="99"/>
      <c r="B23" s="100"/>
      <c r="C23" s="100"/>
      <c r="D23" s="101">
        <v>0</v>
      </c>
      <c r="E23" s="299">
        <v>0</v>
      </c>
      <c r="F23" s="102">
        <f t="shared" si="1"/>
        <v>0</v>
      </c>
      <c r="G23" s="103"/>
      <c r="H23" s="101">
        <v>0</v>
      </c>
      <c r="I23" s="104">
        <f t="shared" si="2"/>
        <v>0</v>
      </c>
      <c r="J23" s="105">
        <v>0</v>
      </c>
      <c r="K23" s="106">
        <v>16</v>
      </c>
      <c r="L23" s="104">
        <f t="shared" si="0"/>
        <v>0</v>
      </c>
      <c r="M23" s="107"/>
      <c r="N23" s="108"/>
      <c r="O23" s="108"/>
      <c r="P23" s="108"/>
      <c r="Q23" s="108"/>
      <c r="R23" s="108"/>
      <c r="S23" s="108"/>
      <c r="T23" s="98"/>
    </row>
    <row r="24" spans="1:20" x14ac:dyDescent="0.4">
      <c r="A24" s="99"/>
      <c r="B24" s="100"/>
      <c r="C24" s="100"/>
      <c r="D24" s="101">
        <v>0</v>
      </c>
      <c r="E24" s="299">
        <v>0</v>
      </c>
      <c r="F24" s="102">
        <f t="shared" si="1"/>
        <v>0</v>
      </c>
      <c r="G24" s="103"/>
      <c r="H24" s="101">
        <v>0</v>
      </c>
      <c r="I24" s="104">
        <f t="shared" si="2"/>
        <v>0</v>
      </c>
      <c r="J24" s="105">
        <v>0</v>
      </c>
      <c r="K24" s="106">
        <v>17</v>
      </c>
      <c r="L24" s="104">
        <f t="shared" si="0"/>
        <v>0</v>
      </c>
      <c r="M24" s="107"/>
      <c r="N24" s="108"/>
      <c r="O24" s="108"/>
      <c r="P24" s="108"/>
      <c r="Q24" s="108"/>
      <c r="R24" s="108"/>
      <c r="S24" s="108"/>
      <c r="T24" s="98"/>
    </row>
    <row r="25" spans="1:20" x14ac:dyDescent="0.4">
      <c r="A25" s="99"/>
      <c r="B25" s="100"/>
      <c r="C25" s="100"/>
      <c r="D25" s="101">
        <v>0</v>
      </c>
      <c r="E25" s="299">
        <v>0</v>
      </c>
      <c r="F25" s="102">
        <f t="shared" si="1"/>
        <v>0</v>
      </c>
      <c r="G25" s="103"/>
      <c r="H25" s="101">
        <v>0</v>
      </c>
      <c r="I25" s="104">
        <f t="shared" si="2"/>
        <v>0</v>
      </c>
      <c r="J25" s="105">
        <v>0</v>
      </c>
      <c r="K25" s="106">
        <v>18</v>
      </c>
      <c r="L25" s="104">
        <f t="shared" si="0"/>
        <v>0</v>
      </c>
      <c r="M25" s="107"/>
      <c r="N25" s="108"/>
      <c r="O25" s="108"/>
      <c r="P25" s="108"/>
      <c r="Q25" s="108"/>
      <c r="R25" s="108"/>
      <c r="S25" s="108"/>
      <c r="T25" s="98"/>
    </row>
    <row r="26" spans="1:20" x14ac:dyDescent="0.4">
      <c r="A26" s="99"/>
      <c r="B26" s="100"/>
      <c r="C26" s="100"/>
      <c r="D26" s="101">
        <v>0</v>
      </c>
      <c r="E26" s="299">
        <v>0</v>
      </c>
      <c r="F26" s="102">
        <f t="shared" si="1"/>
        <v>0</v>
      </c>
      <c r="G26" s="103"/>
      <c r="H26" s="101">
        <v>0</v>
      </c>
      <c r="I26" s="104">
        <f t="shared" si="2"/>
        <v>0</v>
      </c>
      <c r="J26" s="105">
        <v>0</v>
      </c>
      <c r="K26" s="106">
        <v>19</v>
      </c>
      <c r="L26" s="104">
        <f t="shared" si="0"/>
        <v>0</v>
      </c>
      <c r="M26" s="107"/>
      <c r="N26" s="108"/>
      <c r="O26" s="108"/>
      <c r="P26" s="108"/>
      <c r="Q26" s="108"/>
      <c r="R26" s="108"/>
      <c r="S26" s="108"/>
      <c r="T26" s="98"/>
    </row>
    <row r="27" spans="1:20" x14ac:dyDescent="0.4">
      <c r="A27" s="99"/>
      <c r="B27" s="100"/>
      <c r="C27" s="100"/>
      <c r="D27" s="101">
        <v>0</v>
      </c>
      <c r="E27" s="299">
        <v>0</v>
      </c>
      <c r="F27" s="102">
        <f t="shared" si="1"/>
        <v>0</v>
      </c>
      <c r="G27" s="103"/>
      <c r="H27" s="101">
        <v>0</v>
      </c>
      <c r="I27" s="104">
        <f t="shared" si="2"/>
        <v>0</v>
      </c>
      <c r="J27" s="105">
        <v>0</v>
      </c>
      <c r="K27" s="106">
        <v>20</v>
      </c>
      <c r="L27" s="104">
        <f t="shared" si="0"/>
        <v>0</v>
      </c>
      <c r="M27" s="107"/>
      <c r="N27" s="108"/>
      <c r="O27" s="108"/>
      <c r="P27" s="108"/>
      <c r="Q27" s="108"/>
      <c r="R27" s="108"/>
      <c r="S27" s="108"/>
      <c r="T27" s="98"/>
    </row>
    <row r="28" spans="1:20" x14ac:dyDescent="0.4">
      <c r="A28" s="109"/>
      <c r="B28" s="100"/>
      <c r="C28" s="100"/>
      <c r="D28" s="101">
        <v>0</v>
      </c>
      <c r="E28" s="299">
        <v>0</v>
      </c>
      <c r="F28" s="102">
        <f t="shared" si="1"/>
        <v>0</v>
      </c>
      <c r="G28" s="103"/>
      <c r="H28" s="101">
        <v>0</v>
      </c>
      <c r="I28" s="104">
        <f t="shared" si="2"/>
        <v>0</v>
      </c>
      <c r="J28" s="105">
        <v>0</v>
      </c>
      <c r="K28" s="106">
        <v>21</v>
      </c>
      <c r="L28" s="104">
        <f t="shared" si="0"/>
        <v>0</v>
      </c>
      <c r="M28" s="107"/>
      <c r="N28" s="108"/>
      <c r="O28" s="108"/>
      <c r="P28" s="108"/>
      <c r="Q28" s="108"/>
      <c r="R28" s="108"/>
      <c r="S28" s="108"/>
      <c r="T28" s="98"/>
    </row>
    <row r="29" spans="1:20" x14ac:dyDescent="0.4">
      <c r="A29" s="109"/>
      <c r="B29" s="100"/>
      <c r="C29" s="100"/>
      <c r="D29" s="101">
        <v>0</v>
      </c>
      <c r="E29" s="299">
        <v>0</v>
      </c>
      <c r="F29" s="102">
        <f t="shared" si="1"/>
        <v>0</v>
      </c>
      <c r="G29" s="103"/>
      <c r="H29" s="101">
        <v>0</v>
      </c>
      <c r="I29" s="104">
        <f t="shared" si="2"/>
        <v>0</v>
      </c>
      <c r="J29" s="105">
        <v>0</v>
      </c>
      <c r="K29" s="106">
        <v>22</v>
      </c>
      <c r="L29" s="104">
        <f t="shared" si="0"/>
        <v>0</v>
      </c>
      <c r="M29" s="107"/>
      <c r="N29" s="108"/>
      <c r="O29" s="108"/>
      <c r="P29" s="108"/>
      <c r="Q29" s="108"/>
      <c r="R29" s="108"/>
      <c r="S29" s="108"/>
      <c r="T29" s="98"/>
    </row>
    <row r="30" spans="1:20" x14ac:dyDescent="0.4">
      <c r="A30" s="109"/>
      <c r="B30" s="100"/>
      <c r="C30" s="100"/>
      <c r="D30" s="101">
        <v>0</v>
      </c>
      <c r="E30" s="299">
        <v>0</v>
      </c>
      <c r="F30" s="102">
        <f t="shared" si="1"/>
        <v>0</v>
      </c>
      <c r="G30" s="103"/>
      <c r="H30" s="101">
        <v>0</v>
      </c>
      <c r="I30" s="104">
        <f t="shared" si="2"/>
        <v>0</v>
      </c>
      <c r="J30" s="105">
        <v>0</v>
      </c>
      <c r="K30" s="106">
        <v>23</v>
      </c>
      <c r="L30" s="104">
        <f t="shared" si="0"/>
        <v>0</v>
      </c>
      <c r="M30" s="107"/>
      <c r="N30" s="108"/>
      <c r="O30" s="108"/>
      <c r="P30" s="108"/>
      <c r="Q30" s="108"/>
      <c r="R30" s="108"/>
      <c r="S30" s="108"/>
      <c r="T30" s="98"/>
    </row>
    <row r="31" spans="1:20" ht="13.5" customHeight="1" x14ac:dyDescent="0.4">
      <c r="A31" s="109"/>
      <c r="B31" s="100"/>
      <c r="C31" s="100"/>
      <c r="D31" s="101">
        <v>0</v>
      </c>
      <c r="E31" s="299">
        <v>0</v>
      </c>
      <c r="F31" s="102">
        <f t="shared" si="1"/>
        <v>0</v>
      </c>
      <c r="G31" s="103"/>
      <c r="H31" s="101">
        <v>0</v>
      </c>
      <c r="I31" s="104">
        <f t="shared" si="2"/>
        <v>0</v>
      </c>
      <c r="J31" s="105">
        <v>0</v>
      </c>
      <c r="K31" s="106">
        <v>24</v>
      </c>
      <c r="L31" s="104">
        <f t="shared" si="0"/>
        <v>0</v>
      </c>
      <c r="M31" s="107"/>
      <c r="N31" s="108"/>
      <c r="O31" s="108"/>
      <c r="P31" s="108"/>
      <c r="Q31" s="108"/>
      <c r="R31" s="108"/>
      <c r="S31" s="108"/>
      <c r="T31" s="98"/>
    </row>
    <row r="32" spans="1:20" ht="6.6" customHeight="1" thickBot="1" x14ac:dyDescent="0.45">
      <c r="A32" s="110"/>
      <c r="B32" s="111"/>
      <c r="C32" s="112"/>
      <c r="D32" s="113"/>
      <c r="E32" s="113"/>
      <c r="F32" s="113"/>
      <c r="G32" s="114"/>
      <c r="H32" s="115"/>
      <c r="I32" s="116"/>
      <c r="J32" s="117"/>
      <c r="K32" s="118"/>
      <c r="L32" s="117"/>
      <c r="M32" s="107"/>
      <c r="N32" s="96"/>
      <c r="O32" s="96"/>
      <c r="P32" s="96"/>
      <c r="Q32" s="96"/>
      <c r="R32" s="96"/>
      <c r="S32" s="96"/>
      <c r="T32" s="98"/>
    </row>
    <row r="33" spans="1:20" ht="15.75" thickTop="1" thickBot="1" x14ac:dyDescent="0.45">
      <c r="A33" s="119"/>
      <c r="B33" s="120" t="s">
        <v>106</v>
      </c>
      <c r="C33" s="121">
        <f>SUM(C8:C31)</f>
        <v>0</v>
      </c>
      <c r="D33" s="122"/>
      <c r="E33" s="123"/>
      <c r="F33" s="123"/>
      <c r="G33" s="124"/>
      <c r="H33" s="123"/>
      <c r="I33" s="125"/>
      <c r="J33" s="126">
        <f>SUM(J8:J31)</f>
        <v>0</v>
      </c>
      <c r="K33" s="127" t="s">
        <v>107</v>
      </c>
      <c r="L33" s="128">
        <f>SUM(L8:L31)</f>
        <v>0</v>
      </c>
      <c r="M33" s="107"/>
      <c r="N33" s="129"/>
      <c r="O33" s="129"/>
      <c r="P33" s="129"/>
      <c r="Q33" s="130"/>
      <c r="R33" s="129"/>
      <c r="S33" s="96"/>
      <c r="T33" s="96"/>
    </row>
    <row r="34" spans="1:20" ht="15.4" thickTop="1" x14ac:dyDescent="0.4">
      <c r="A34" s="38"/>
      <c r="C34" s="84"/>
      <c r="D34" s="89"/>
      <c r="E34" s="89"/>
      <c r="F34" s="89"/>
      <c r="G34" s="89"/>
      <c r="H34" s="131"/>
      <c r="K34" s="89"/>
      <c r="M34" s="40"/>
      <c r="N34" s="129"/>
      <c r="O34" s="129"/>
      <c r="P34" s="129"/>
      <c r="Q34" s="132"/>
      <c r="R34" s="129"/>
      <c r="S34" s="96"/>
      <c r="T34" s="96"/>
    </row>
    <row r="35" spans="1:20" x14ac:dyDescent="0.4">
      <c r="A35" s="133" t="s">
        <v>108</v>
      </c>
      <c r="B35" s="134"/>
      <c r="C35" s="84"/>
      <c r="D35" s="89"/>
      <c r="E35" s="89"/>
      <c r="F35" s="89"/>
      <c r="G35" s="89"/>
      <c r="H35" s="131"/>
      <c r="I35" s="131"/>
      <c r="J35" s="135" t="s">
        <v>109</v>
      </c>
      <c r="K35" s="136" t="s">
        <v>107</v>
      </c>
      <c r="L35" s="104">
        <f>L33</f>
        <v>0</v>
      </c>
      <c r="M35" s="95"/>
      <c r="O35" s="129"/>
      <c r="P35" s="137"/>
      <c r="Q35" s="129"/>
    </row>
    <row r="36" spans="1:20" ht="4.9000000000000004" customHeight="1" x14ac:dyDescent="0.4">
      <c r="A36" s="133"/>
      <c r="B36" s="134"/>
      <c r="C36" s="84"/>
      <c r="D36" s="89"/>
      <c r="E36" s="89"/>
      <c r="F36" s="89"/>
      <c r="G36" s="89"/>
      <c r="H36" s="131"/>
      <c r="I36" s="131"/>
      <c r="J36" s="135"/>
      <c r="K36" s="136"/>
      <c r="L36" s="138"/>
      <c r="M36" s="95"/>
    </row>
    <row r="37" spans="1:20" ht="14.45" customHeight="1" x14ac:dyDescent="0.4">
      <c r="A37" s="133" t="s">
        <v>110</v>
      </c>
      <c r="B37" s="134"/>
      <c r="C37" s="84"/>
      <c r="D37" s="89"/>
      <c r="E37" s="89"/>
      <c r="F37" s="89"/>
      <c r="G37" s="139"/>
      <c r="H37" s="131"/>
      <c r="K37" s="136" t="s">
        <v>111</v>
      </c>
      <c r="L37" s="101">
        <v>0</v>
      </c>
      <c r="M37" s="40"/>
    </row>
    <row r="38" spans="1:20" ht="4.9000000000000004" customHeight="1" x14ac:dyDescent="0.4">
      <c r="A38" s="133"/>
      <c r="B38" s="134"/>
      <c r="C38" s="84"/>
      <c r="D38" s="89"/>
      <c r="E38" s="89"/>
      <c r="F38" s="89"/>
      <c r="G38" s="139"/>
      <c r="H38" s="131"/>
      <c r="K38" s="136"/>
      <c r="L38" s="140"/>
      <c r="M38" s="40"/>
    </row>
    <row r="39" spans="1:20" x14ac:dyDescent="0.4">
      <c r="A39" s="141" t="s">
        <v>112</v>
      </c>
      <c r="B39" s="142"/>
      <c r="C39" s="143"/>
      <c r="D39" s="143"/>
      <c r="E39" s="143"/>
      <c r="F39" s="143"/>
      <c r="G39" s="84"/>
      <c r="H39" s="144"/>
      <c r="I39" s="143"/>
      <c r="J39" s="135" t="s">
        <v>113</v>
      </c>
      <c r="K39" s="145" t="s">
        <v>114</v>
      </c>
      <c r="L39" s="146">
        <f>L35-L37</f>
        <v>0</v>
      </c>
      <c r="M39" s="95"/>
      <c r="O39" s="130"/>
    </row>
    <row r="40" spans="1:20" x14ac:dyDescent="0.4">
      <c r="A40" s="141"/>
      <c r="B40" s="142"/>
      <c r="C40" s="143"/>
      <c r="D40" s="143"/>
      <c r="E40" s="143"/>
      <c r="F40" s="143"/>
      <c r="G40" s="84"/>
      <c r="H40" s="144"/>
      <c r="I40" s="143"/>
      <c r="J40" s="135"/>
      <c r="K40" s="145"/>
      <c r="L40" s="147"/>
      <c r="M40" s="95"/>
    </row>
    <row r="41" spans="1:20" x14ac:dyDescent="0.4">
      <c r="A41" s="398" t="s">
        <v>141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40"/>
      <c r="P41" s="148"/>
      <c r="Q41" s="148"/>
    </row>
    <row r="42" spans="1:20" x14ac:dyDescent="0.4">
      <c r="A42" s="149" t="s">
        <v>55</v>
      </c>
      <c r="B42" s="150"/>
      <c r="C42" s="143"/>
      <c r="D42" s="143"/>
      <c r="E42" s="143"/>
      <c r="F42" s="143"/>
      <c r="G42" s="84"/>
      <c r="H42" s="144"/>
      <c r="I42" s="84"/>
      <c r="J42" s="84"/>
      <c r="M42" s="40"/>
    </row>
    <row r="43" spans="1:20" x14ac:dyDescent="0.4">
      <c r="A43" s="149" t="s">
        <v>181</v>
      </c>
      <c r="B43" s="151"/>
      <c r="C43" s="134"/>
      <c r="D43" s="89"/>
      <c r="E43" s="89"/>
      <c r="F43" s="151"/>
      <c r="G43" s="150"/>
      <c r="H43" s="84"/>
      <c r="M43" s="40"/>
      <c r="P43" s="152"/>
      <c r="Q43" s="153"/>
      <c r="R43" s="148"/>
    </row>
    <row r="44" spans="1:20" ht="15" customHeight="1" x14ac:dyDescent="0.4">
      <c r="A44" s="149" t="s">
        <v>177</v>
      </c>
      <c r="B44" s="150"/>
      <c r="C44" s="84"/>
      <c r="D44" s="89"/>
      <c r="E44" s="89"/>
      <c r="F44" s="89"/>
      <c r="G44" s="154"/>
      <c r="H44" s="131"/>
      <c r="M44" s="40"/>
      <c r="P44" s="129"/>
      <c r="Q44" s="130"/>
    </row>
    <row r="45" spans="1:20" ht="30.75" customHeight="1" x14ac:dyDescent="0.4">
      <c r="A45" s="402" t="s">
        <v>182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4"/>
      <c r="P45" s="129"/>
      <c r="Q45" s="130"/>
    </row>
    <row r="46" spans="1:20" ht="15" customHeight="1" x14ac:dyDescent="0.4">
      <c r="A46" s="149" t="s">
        <v>155</v>
      </c>
      <c r="B46" s="150"/>
      <c r="C46" s="84"/>
      <c r="D46" s="89"/>
      <c r="E46" s="89"/>
      <c r="F46" s="89"/>
      <c r="G46" s="154"/>
      <c r="H46" s="131"/>
      <c r="M46" s="40"/>
      <c r="P46" s="129"/>
      <c r="Q46" s="130"/>
    </row>
    <row r="47" spans="1:20" x14ac:dyDescent="0.4">
      <c r="A47" s="155" t="s">
        <v>156</v>
      </c>
      <c r="B47" s="155"/>
      <c r="C47" s="155"/>
      <c r="D47" s="155"/>
      <c r="E47" s="155"/>
      <c r="F47" s="155"/>
      <c r="G47" s="307"/>
      <c r="H47" s="156"/>
      <c r="I47" s="41"/>
      <c r="J47" s="41"/>
      <c r="K47" s="41"/>
      <c r="L47" s="41"/>
      <c r="M47" s="71"/>
      <c r="P47" s="129"/>
      <c r="Q47" s="130"/>
      <c r="R47" s="157"/>
    </row>
    <row r="48" spans="1:20" x14ac:dyDescent="0.4">
      <c r="A48" s="84"/>
      <c r="B48" s="84"/>
      <c r="C48" s="84"/>
      <c r="D48" s="89"/>
      <c r="E48" s="89"/>
      <c r="F48" s="89"/>
      <c r="G48" s="154"/>
      <c r="H48" s="131"/>
      <c r="P48" s="129"/>
    </row>
    <row r="49" spans="1:11" x14ac:dyDescent="0.4">
      <c r="A49" s="150"/>
      <c r="B49" s="150"/>
      <c r="C49" s="84"/>
      <c r="D49" s="89"/>
      <c r="E49" s="89"/>
      <c r="F49" s="89"/>
      <c r="G49" s="154"/>
      <c r="H49" s="131"/>
    </row>
    <row r="50" spans="1:11" x14ac:dyDescent="0.4">
      <c r="A50" s="150"/>
      <c r="B50" s="150"/>
      <c r="C50" s="84"/>
      <c r="D50" s="134"/>
      <c r="E50" s="134"/>
      <c r="F50" s="134"/>
      <c r="G50" s="139"/>
      <c r="H50" s="131"/>
    </row>
    <row r="51" spans="1:11" x14ac:dyDescent="0.4">
      <c r="A51" s="150"/>
      <c r="B51" s="150"/>
      <c r="C51" s="84"/>
      <c r="D51" s="134"/>
      <c r="E51" s="134"/>
      <c r="F51" s="134"/>
      <c r="G51" s="139"/>
      <c r="H51" s="131"/>
    </row>
    <row r="52" spans="1:11" x14ac:dyDescent="0.4">
      <c r="A52" s="150"/>
      <c r="B52" s="150"/>
      <c r="C52" s="134"/>
      <c r="D52" s="134"/>
      <c r="E52" s="134"/>
      <c r="F52" s="134"/>
      <c r="G52" s="134"/>
      <c r="H52" s="131"/>
    </row>
    <row r="53" spans="1:11" x14ac:dyDescent="0.4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</row>
    <row r="54" spans="1:11" x14ac:dyDescent="0.4">
      <c r="A54" s="150"/>
      <c r="B54" s="150"/>
      <c r="C54" s="84"/>
      <c r="D54" s="134"/>
      <c r="E54" s="134"/>
      <c r="F54" s="134"/>
      <c r="G54" s="134"/>
      <c r="H54" s="131"/>
    </row>
    <row r="55" spans="1:11" x14ac:dyDescent="0.4">
      <c r="A55" s="84"/>
      <c r="B55" s="84"/>
      <c r="C55" s="134"/>
      <c r="D55" s="134"/>
      <c r="E55" s="134"/>
      <c r="F55" s="134"/>
      <c r="G55" s="134"/>
      <c r="H55" s="131"/>
    </row>
    <row r="56" spans="1:11" x14ac:dyDescent="0.4">
      <c r="A56" s="150"/>
      <c r="B56" s="150"/>
      <c r="C56" s="84"/>
      <c r="D56" s="134"/>
      <c r="E56" s="134"/>
      <c r="F56" s="134"/>
      <c r="G56" s="134"/>
      <c r="H56" s="131"/>
    </row>
    <row r="57" spans="1:11" x14ac:dyDescent="0.4">
      <c r="A57" s="134"/>
      <c r="B57" s="134"/>
      <c r="C57" s="134"/>
      <c r="D57" s="134"/>
      <c r="E57" s="134"/>
      <c r="F57" s="134"/>
      <c r="G57" s="139"/>
      <c r="H57" s="131"/>
    </row>
    <row r="58" spans="1:11" x14ac:dyDescent="0.4">
      <c r="A58" s="134"/>
      <c r="B58" s="134"/>
      <c r="C58" s="134"/>
      <c r="D58" s="134"/>
      <c r="E58" s="134"/>
      <c r="F58" s="134"/>
      <c r="G58" s="134"/>
      <c r="H58" s="131"/>
    </row>
    <row r="59" spans="1:11" x14ac:dyDescent="0.4">
      <c r="A59" s="150"/>
      <c r="B59" s="150"/>
      <c r="C59" s="120"/>
      <c r="D59" s="139"/>
      <c r="E59" s="139"/>
      <c r="F59" s="139"/>
      <c r="G59" s="139"/>
      <c r="H59" s="131"/>
    </row>
    <row r="60" spans="1:11" x14ac:dyDescent="0.4">
      <c r="A60" s="150"/>
      <c r="B60" s="150"/>
      <c r="C60" s="134"/>
      <c r="D60" s="134"/>
      <c r="E60" s="134"/>
      <c r="F60" s="134"/>
      <c r="G60" s="134"/>
      <c r="H60" s="131"/>
    </row>
    <row r="61" spans="1:11" x14ac:dyDescent="0.4">
      <c r="A61" s="134"/>
      <c r="B61" s="134"/>
      <c r="C61" s="134"/>
      <c r="D61" s="131"/>
      <c r="E61" s="131"/>
      <c r="F61" s="131"/>
      <c r="G61" s="131"/>
      <c r="H61" s="131"/>
    </row>
    <row r="62" spans="1:11" x14ac:dyDescent="0.4">
      <c r="A62" s="134"/>
      <c r="B62" s="134"/>
      <c r="C62" s="134"/>
      <c r="D62" s="131"/>
      <c r="E62" s="131"/>
      <c r="F62" s="131"/>
      <c r="G62" s="131"/>
      <c r="H62" s="131"/>
    </row>
    <row r="63" spans="1:11" x14ac:dyDescent="0.4">
      <c r="A63" s="84"/>
      <c r="B63" s="84"/>
      <c r="C63" s="84"/>
      <c r="D63" s="139"/>
      <c r="E63" s="139"/>
      <c r="F63" s="139"/>
      <c r="G63" s="139"/>
      <c r="H63" s="131"/>
    </row>
    <row r="64" spans="1:11" x14ac:dyDescent="0.4">
      <c r="A64" s="134"/>
      <c r="B64" s="134"/>
      <c r="C64" s="134"/>
      <c r="D64" s="134"/>
      <c r="E64" s="134"/>
      <c r="F64" s="134"/>
      <c r="G64" s="134"/>
      <c r="H64" s="131"/>
    </row>
    <row r="65" spans="1:8" x14ac:dyDescent="0.4">
      <c r="A65" s="134"/>
      <c r="B65" s="134"/>
      <c r="C65" s="134"/>
      <c r="D65" s="134"/>
      <c r="E65" s="134"/>
      <c r="F65" s="134"/>
      <c r="G65" s="134"/>
      <c r="H65" s="131"/>
    </row>
    <row r="66" spans="1:8" x14ac:dyDescent="0.4">
      <c r="A66" s="134"/>
      <c r="B66" s="134"/>
      <c r="C66" s="134"/>
      <c r="D66" s="134"/>
      <c r="E66" s="134"/>
      <c r="F66" s="134"/>
      <c r="G66" s="134"/>
      <c r="H66" s="131"/>
    </row>
    <row r="67" spans="1:8" x14ac:dyDescent="0.4">
      <c r="A67" s="134"/>
      <c r="B67" s="134"/>
      <c r="C67" s="134"/>
      <c r="D67" s="134"/>
      <c r="E67" s="134"/>
      <c r="F67" s="134"/>
      <c r="G67" s="134"/>
      <c r="H67" s="131"/>
    </row>
    <row r="68" spans="1:8" ht="15.75" customHeight="1" x14ac:dyDescent="0.4">
      <c r="A68" s="134"/>
      <c r="B68" s="134"/>
      <c r="C68" s="134"/>
      <c r="D68" s="134"/>
      <c r="E68" s="134"/>
      <c r="F68" s="134"/>
      <c r="G68" s="139"/>
      <c r="H68" s="131"/>
    </row>
  </sheetData>
  <mergeCells count="4">
    <mergeCell ref="A41:L41"/>
    <mergeCell ref="A53:K53"/>
    <mergeCell ref="O1:U2"/>
    <mergeCell ref="A45:M4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1fbfa1-82ca-4939-9932-d97b8d6ad3e9">
      <Value>1783</Value>
    </TaxCatchAll>
    <TaxKeywordTaxHTField xmlns="84bfe73d-9931-4a9e-aed7-58a7489a3b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Subsidy Approval Estimate Template</TermName>
          <TermId xmlns="http://schemas.microsoft.com/office/infopath/2007/PartnerControls">23b7e5a7-e673-461a-b7f0-43425866bc4f</TermId>
        </TermInfo>
      </Terms>
    </TaxKeywordTaxHTField>
  </documentManagement>
</p:properties>
</file>

<file path=customXml/itemProps1.xml><?xml version="1.0" encoding="utf-8"?>
<ds:datastoreItem xmlns:ds="http://schemas.openxmlformats.org/officeDocument/2006/customXml" ds:itemID="{2D36A76C-95F9-4E54-884C-A056C4580489}"/>
</file>

<file path=customXml/itemProps2.xml><?xml version="1.0" encoding="utf-8"?>
<ds:datastoreItem xmlns:ds="http://schemas.openxmlformats.org/officeDocument/2006/customXml" ds:itemID="{2F734204-A052-4F0A-9422-6D6A45DB5F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36CAA-D41C-4EA0-BE8A-59A06D20FB22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6089a859-8082-4c9e-b2fa-7d36dd5be5a5"/>
    <ds:schemaRef ds:uri="http://www.w3.org/XML/1998/namespace"/>
    <ds:schemaRef ds:uri="http://schemas.openxmlformats.org/package/2006/metadata/core-properties"/>
    <ds:schemaRef ds:uri="41961f3e-a088-41b5-a19f-49d02cad8d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  <vt:lpstr>'Subsidy Summary'!Print_Area</vt:lpstr>
    </vt:vector>
  </TitlesOfParts>
  <Company>Regional Municipality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Subsidy Estimate Template</dc:title>
  <dc:creator>York Region</dc:creator>
  <cp:keywords>Subsidy Approval Estimate Template</cp:keywords>
  <cp:lastModifiedBy>Foley, Michael</cp:lastModifiedBy>
  <cp:lastPrinted>2023-08-22T13:02:07Z</cp:lastPrinted>
  <dcterms:created xsi:type="dcterms:W3CDTF">2001-09-18T13:52:11Z</dcterms:created>
  <dcterms:modified xsi:type="dcterms:W3CDTF">2023-08-22T13:07:34Z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_dlc_DocIdItemGuid">
    <vt:lpwstr>c611c36b-2c19-4feb-a121-eaaf9057f3e5</vt:lpwstr>
  </property>
  <property fmtid="{D5CDD505-2E9C-101B-9397-08002B2CF9AE}" pid="4" name="Provider Document Type">
    <vt:lpwstr>159;#Subsidy|e4cbaf77-4b92-42c8-8c2e-13006e6eee4b</vt:lpwstr>
  </property>
  <property fmtid="{D5CDD505-2E9C-101B-9397-08002B2CF9AE}" pid="5" name="TaxKeyword">
    <vt:lpwstr>1783;#Subsidy Approval Estimate Template|23b7e5a7-e673-461a-b7f0-43425866bc4f</vt:lpwstr>
  </property>
  <property fmtid="{D5CDD505-2E9C-101B-9397-08002B2CF9AE}" pid="6" name="Order">
    <vt:r8>929400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File Closed">
    <vt:lpwstr>No</vt:lpwstr>
  </property>
  <property fmtid="{D5CDD505-2E9C-101B-9397-08002B2CF9AE}" pid="12" name="IconOverlay">
    <vt:lpwstr/>
  </property>
  <property fmtid="{D5CDD505-2E9C-101B-9397-08002B2CF9AE}" pid="13" name="Period">
    <vt:lpwstr/>
  </property>
  <property fmtid="{D5CDD505-2E9C-101B-9397-08002B2CF9AE}" pid="14" name="Departmental Unit">
    <vt:lpwstr>39;#Social Housing - Non Profit|71a5ea7e-e479-4395-8055-977189c97418</vt:lpwstr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</Properties>
</file>