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simcoecounty.sharepoint.com/sites/FinanceDepartment/Financial Management Library/"/>
    </mc:Choice>
  </mc:AlternateContent>
  <xr:revisionPtr revIDLastSave="0" documentId="8_{F07F5A1C-ED6C-4E0E-ACB0-8200C8EF062D}" xr6:coauthVersionLast="47" xr6:coauthVersionMax="47" xr10:uidLastSave="{00000000-0000-0000-0000-000000000000}"/>
  <bookViews>
    <workbookView xWindow="-120" yWindow="-120" windowWidth="24240" windowHeight="13140" tabRatio="847" xr2:uid="{00000000-000D-0000-FFFF-FFFF00000000}"/>
  </bookViews>
  <sheets>
    <sheet name="Cover" sheetId="9" r:id="rId1"/>
    <sheet name="Subsidy Summary" sheetId="16" r:id="rId2"/>
    <sheet name="Benchmark Revenue and expense" sheetId="19" r:id="rId3"/>
    <sheet name="Operating &amp; Prop Tax Subsidy" sheetId="14" r:id="rId4"/>
    <sheet name="RGI Subsidy" sheetId="20" r:id="rId5"/>
  </sheets>
  <externalReferences>
    <externalReference r:id="rId6"/>
  </externalReferences>
  <definedNames>
    <definedName name="CorpName">[1]Identification!$C$11</definedName>
    <definedName name="_xlnm.Print_Area" localSheetId="2">'Benchmark Revenue and expense'!$A$1:$K$57</definedName>
    <definedName name="_xlnm.Print_Area" localSheetId="0">Cover!$A$1:$L$32</definedName>
    <definedName name="_xlnm.Print_Area" localSheetId="3">'Operating &amp; Prop Tax Subsidy'!$A$1:$G$36</definedName>
    <definedName name="_xlnm.Print_Area" localSheetId="4">'RGI Subsidy'!$A$1:$M$47</definedName>
    <definedName name="_xlnm.Print_Area" localSheetId="1">'Subsidy Summary'!$A$1:$G$19</definedName>
    <definedName name="YearEnd">[1]Identification!$G$11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0" l="1"/>
  <c r="F3" i="20"/>
  <c r="E3" i="20"/>
  <c r="D3" i="20"/>
  <c r="H44" i="19"/>
  <c r="J54" i="19" l="1"/>
  <c r="J52" i="19"/>
  <c r="J50" i="19"/>
  <c r="J48" i="19"/>
  <c r="J44" i="19"/>
  <c r="J42" i="19"/>
  <c r="J40" i="19"/>
  <c r="A35" i="19"/>
  <c r="J33" i="19"/>
  <c r="H33" i="19"/>
  <c r="F33" i="19"/>
  <c r="J26" i="19"/>
  <c r="H19" i="19"/>
  <c r="J19" i="19" s="1"/>
  <c r="G19" i="19"/>
  <c r="F16" i="19"/>
  <c r="J14" i="19"/>
  <c r="J12" i="19"/>
  <c r="J16" i="19" s="1"/>
  <c r="J56" i="19" l="1"/>
  <c r="J24" i="19"/>
  <c r="J29" i="19" s="1"/>
  <c r="D9" i="14"/>
  <c r="J33" i="20" l="1"/>
  <c r="C33" i="20"/>
  <c r="F31" i="20"/>
  <c r="I31" i="20" s="1"/>
  <c r="L31" i="20" s="1"/>
  <c r="F30" i="20"/>
  <c r="I30" i="20" s="1"/>
  <c r="L30" i="20" s="1"/>
  <c r="F29" i="20"/>
  <c r="I29" i="20" s="1"/>
  <c r="L29" i="20" s="1"/>
  <c r="F28" i="20"/>
  <c r="I28" i="20" s="1"/>
  <c r="L28" i="20" s="1"/>
  <c r="F27" i="20"/>
  <c r="I27" i="20" s="1"/>
  <c r="L27" i="20" s="1"/>
  <c r="F26" i="20"/>
  <c r="I26" i="20" s="1"/>
  <c r="L26" i="20" s="1"/>
  <c r="F25" i="20"/>
  <c r="I25" i="20" s="1"/>
  <c r="L25" i="20" s="1"/>
  <c r="F24" i="20"/>
  <c r="I24" i="20" s="1"/>
  <c r="L24" i="20" s="1"/>
  <c r="F23" i="20"/>
  <c r="I23" i="20" s="1"/>
  <c r="L23" i="20" s="1"/>
  <c r="F22" i="20"/>
  <c r="I22" i="20" s="1"/>
  <c r="L22" i="20" s="1"/>
  <c r="F21" i="20"/>
  <c r="I21" i="20" s="1"/>
  <c r="L21" i="20" s="1"/>
  <c r="F20" i="20"/>
  <c r="I20" i="20" s="1"/>
  <c r="L20" i="20" s="1"/>
  <c r="F19" i="20"/>
  <c r="I19" i="20" s="1"/>
  <c r="L19" i="20" s="1"/>
  <c r="I18" i="20"/>
  <c r="L18" i="20" s="1"/>
  <c r="F18" i="20"/>
  <c r="F17" i="20"/>
  <c r="I17" i="20" s="1"/>
  <c r="L17" i="20" s="1"/>
  <c r="F16" i="20"/>
  <c r="I16" i="20" s="1"/>
  <c r="L16" i="20" s="1"/>
  <c r="F15" i="20"/>
  <c r="I15" i="20" s="1"/>
  <c r="L15" i="20" s="1"/>
  <c r="F14" i="20"/>
  <c r="I14" i="20" s="1"/>
  <c r="L14" i="20" s="1"/>
  <c r="F13" i="20"/>
  <c r="I13" i="20" s="1"/>
  <c r="L13" i="20" s="1"/>
  <c r="F12" i="20"/>
  <c r="I12" i="20" s="1"/>
  <c r="L12" i="20" s="1"/>
  <c r="F10" i="20"/>
  <c r="I10" i="20" s="1"/>
  <c r="L10" i="20" s="1"/>
  <c r="F9" i="20"/>
  <c r="I9" i="20" s="1"/>
  <c r="L9" i="20" s="1"/>
  <c r="F8" i="20"/>
  <c r="I8" i="20" s="1"/>
  <c r="L8" i="20" s="1"/>
  <c r="L33" i="20" l="1"/>
  <c r="L35" i="20" s="1"/>
  <c r="L39" i="20" s="1"/>
  <c r="D33" i="14" l="1"/>
  <c r="G33" i="14" s="1"/>
  <c r="G9" i="14"/>
  <c r="G17" i="14" s="1"/>
  <c r="G19" i="14" l="1"/>
  <c r="G15" i="14" l="1"/>
  <c r="G21" i="14" s="1"/>
  <c r="N21" i="19"/>
  <c r="O20" i="19" l="1"/>
  <c r="Q20" i="19" s="1"/>
  <c r="O19" i="19"/>
  <c r="Q19" i="19" s="1"/>
  <c r="Q21" i="19" s="1"/>
  <c r="G8" i="16" l="1"/>
  <c r="G6" i="16" l="1"/>
  <c r="G18" i="16" l="1"/>
  <c r="G10" i="16" l="1"/>
  <c r="G12" i="16" l="1"/>
  <c r="G14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amagee</author>
  </authors>
  <commentList>
    <comment ref="P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ENTER THE INDICES FOR YOUR RESPECTIVE DISTRICT PER THE MINISTRY PUBLICATION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amagee</author>
  </authors>
  <commentList>
    <comment ref="B3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most recent final property tax bill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amagee</author>
  </authors>
  <commentList>
    <comment ref="D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</commentList>
</comments>
</file>

<file path=xl/sharedStrings.xml><?xml version="1.0" encoding="utf-8"?>
<sst xmlns="http://schemas.openxmlformats.org/spreadsheetml/2006/main" count="257" uniqueCount="194">
  <si>
    <t>Total</t>
  </si>
  <si>
    <t>Units</t>
  </si>
  <si>
    <t xml:space="preserve"> </t>
  </si>
  <si>
    <t>IDENTIFICATION</t>
  </si>
  <si>
    <t>Page 1</t>
  </si>
  <si>
    <t>Year ended</t>
  </si>
  <si>
    <t>Corporation address</t>
  </si>
  <si>
    <t xml:space="preserve"> Mailing address</t>
  </si>
  <si>
    <t>Contact name</t>
  </si>
  <si>
    <t>Position</t>
  </si>
  <si>
    <t>Telephone number</t>
  </si>
  <si>
    <t>BOARD OF DIRECTORS</t>
  </si>
  <si>
    <t>Resident Y/N</t>
  </si>
  <si>
    <t>C</t>
  </si>
  <si>
    <t>F</t>
  </si>
  <si>
    <t>E</t>
  </si>
  <si>
    <t>D</t>
  </si>
  <si>
    <t>B</t>
  </si>
  <si>
    <t>A</t>
  </si>
  <si>
    <t>Line</t>
  </si>
  <si>
    <t>Estimated</t>
  </si>
  <si>
    <t>Subsidy Estimate Summary</t>
  </si>
  <si>
    <t>Corporation name</t>
  </si>
  <si>
    <t>ESTIMATED RENT GEARED to INCOME SUBSIDY</t>
  </si>
  <si>
    <t>Page 2</t>
  </si>
  <si>
    <t>ESTIMATED PROPERTY TAX SUBSIDY</t>
  </si>
  <si>
    <t xml:space="preserve">Monthly </t>
  </si>
  <si>
    <t xml:space="preserve">Mortgage </t>
  </si>
  <si>
    <t>Payment</t>
  </si>
  <si>
    <t>Annual</t>
  </si>
  <si>
    <t>Non Shelter or</t>
  </si>
  <si>
    <t>Sector Support</t>
  </si>
  <si>
    <t>Portion of</t>
  </si>
  <si>
    <t>Mortgage</t>
  </si>
  <si>
    <t>(A x 12)</t>
  </si>
  <si>
    <t>(B - C)</t>
  </si>
  <si>
    <t>Subsidy</t>
  </si>
  <si>
    <t>Last Actual</t>
  </si>
  <si>
    <t>Final Property</t>
  </si>
  <si>
    <t>Tax Bill</t>
  </si>
  <si>
    <t>Taxes</t>
  </si>
  <si>
    <t>Increase in</t>
  </si>
  <si>
    <t>Property Tax</t>
  </si>
  <si>
    <t>Estimated %</t>
  </si>
  <si>
    <t>Non Shelter</t>
  </si>
  <si>
    <t>Property taxes</t>
  </si>
  <si>
    <t>Property tax</t>
  </si>
  <si>
    <t>(C - D)</t>
  </si>
  <si>
    <t>((A x B) + A)</t>
  </si>
  <si>
    <t>Total Required Subsidy Payment</t>
  </si>
  <si>
    <t>Subsidy Information:</t>
  </si>
  <si>
    <t>D = A + B + C</t>
  </si>
  <si>
    <t>E = D / 12</t>
  </si>
  <si>
    <t>Actual</t>
  </si>
  <si>
    <t>Page 3</t>
  </si>
  <si>
    <t>Notes:</t>
  </si>
  <si>
    <t xml:space="preserve">Rent </t>
  </si>
  <si>
    <t>Index</t>
  </si>
  <si>
    <t>Indexed  Rent</t>
  </si>
  <si>
    <t>Required Monthly Subsidy Payment</t>
  </si>
  <si>
    <t xml:space="preserve">E </t>
  </si>
  <si>
    <t>OPERATING SUBSIDY CALCULATION</t>
  </si>
  <si>
    <t>Revenue</t>
  </si>
  <si>
    <t>Indexed Rent</t>
  </si>
  <si>
    <t>1a</t>
  </si>
  <si>
    <t>2a</t>
  </si>
  <si>
    <t>G =</t>
  </si>
  <si>
    <t>Operating Cost</t>
  </si>
  <si>
    <t>G</t>
  </si>
  <si>
    <t>H</t>
  </si>
  <si>
    <t>I</t>
  </si>
  <si>
    <t>E=</t>
  </si>
  <si>
    <t xml:space="preserve"> Total Apartment Rent Revenue </t>
  </si>
  <si>
    <t xml:space="preserve"> Total Townhouse Rent Revenue</t>
  </si>
  <si>
    <t xml:space="preserve">   Non - Rental Revenue</t>
  </si>
  <si>
    <t>1b</t>
  </si>
  <si>
    <t>2b</t>
  </si>
  <si>
    <t>Step 1: The Calculation of G</t>
  </si>
  <si>
    <t>1c</t>
  </si>
  <si>
    <t>2c</t>
  </si>
  <si>
    <t>G=</t>
  </si>
  <si>
    <t>Shelter</t>
  </si>
  <si>
    <t>Costs</t>
  </si>
  <si>
    <t>Step 4: The Calculation of Operating Subsidy</t>
  </si>
  <si>
    <t>Less:</t>
  </si>
  <si>
    <t>Add:</t>
  </si>
  <si>
    <t>The formula to calculate the operating subsidy is E + F - G from the Social Housing Reform Act</t>
  </si>
  <si>
    <t>E  =</t>
  </si>
  <si>
    <t>Bedroom</t>
  </si>
  <si>
    <t xml:space="preserve">Unit </t>
  </si>
  <si>
    <t>The Lesser of</t>
  </si>
  <si>
    <t>Size</t>
  </si>
  <si>
    <t>Type</t>
  </si>
  <si>
    <t xml:space="preserve">Market </t>
  </si>
  <si>
    <t>Number</t>
  </si>
  <si>
    <t>Annual Rent</t>
  </si>
  <si>
    <t>Apartment or Townhouse</t>
  </si>
  <si>
    <t>Market Rent</t>
  </si>
  <si>
    <t>(Per Unit)</t>
  </si>
  <si>
    <t>Rent</t>
  </si>
  <si>
    <t>of RGI</t>
  </si>
  <si>
    <t>for RGI Units</t>
  </si>
  <si>
    <t>( A or T)</t>
  </si>
  <si>
    <t>(Lesser of F or G Per Unit)</t>
  </si>
  <si>
    <t>(H x I x 12)</t>
  </si>
  <si>
    <t xml:space="preserve">J </t>
  </si>
  <si>
    <t>Totals</t>
  </si>
  <si>
    <t>K</t>
  </si>
  <si>
    <t>Estimated Annual Rent for Rent Geared-to-Income Units</t>
  </si>
  <si>
    <t>K = (Sum of Lines 1 to 24)</t>
  </si>
  <si>
    <t>Less: Estimated Revenue from Rent Geared-to-Income Tenants/Members</t>
  </si>
  <si>
    <t>L</t>
  </si>
  <si>
    <t>Total Estimated Rent Geared-to-Income Subsidy</t>
  </si>
  <si>
    <t>M = (L minus K)</t>
  </si>
  <si>
    <t>M</t>
  </si>
  <si>
    <t>Indexed</t>
  </si>
  <si>
    <t>Page 4</t>
  </si>
  <si>
    <t>(2a + 2b=2c)</t>
  </si>
  <si>
    <t>SUBSIDY ESTIMATE - SECTION B</t>
  </si>
  <si>
    <t>Estimated Operating Subsidy - Fill out Section A - Page Number 2 and 3</t>
  </si>
  <si>
    <t>Estimated Property Tax Subsidy - Fill out Section B - Page Number 3</t>
  </si>
  <si>
    <t>Estimated Rent Geared to Income Subsidy - Fill out Section C - Page Number 4</t>
  </si>
  <si>
    <t>To Complete Section A, please turn to page 3 or click on next tab located at bottom of page (for e-version users)</t>
  </si>
  <si>
    <t>Required Annual Capital Reserve Contribution</t>
  </si>
  <si>
    <t xml:space="preserve">Market Rent </t>
  </si>
  <si>
    <t xml:space="preserve">   Vacancy Loss</t>
  </si>
  <si>
    <r>
      <t xml:space="preserve">Note: </t>
    </r>
    <r>
      <rPr>
        <i/>
        <sz val="10"/>
        <rFont val="Century Schoolbook"/>
        <family val="1"/>
      </rPr>
      <t xml:space="preserve">To calculate bad debt for Projects with mixed units use the rent index calculations for Vacancy Loss (above) </t>
    </r>
  </si>
  <si>
    <t xml:space="preserve"> Indexed </t>
  </si>
  <si>
    <t>Cost</t>
  </si>
  <si>
    <t>Total Indexed Benchmark Operating Costs</t>
  </si>
  <si>
    <t>Total Indexed Benchmarked Revenue</t>
  </si>
  <si>
    <t xml:space="preserve">Total Operating Subsidy                  </t>
  </si>
  <si>
    <t>A + B - C  =</t>
  </si>
  <si>
    <t>Benchmarked</t>
  </si>
  <si>
    <t>F =</t>
  </si>
  <si>
    <t>Total Shelter Mortgage Costs</t>
  </si>
  <si>
    <t>Step 3 : The Calculation of F</t>
  </si>
  <si>
    <t>OPERATING SUBSIDY CALCULATION CONT'D</t>
  </si>
  <si>
    <t>Step 2: The Calculation of E</t>
  </si>
  <si>
    <r>
      <t xml:space="preserve">              Total Indexed Benchmark Operating Costs </t>
    </r>
    <r>
      <rPr>
        <b/>
        <sz val="8"/>
        <rFont val="Century Schoolbook"/>
        <family val="1"/>
      </rPr>
      <t>(Sum of Line 7 through 13)</t>
    </r>
    <r>
      <rPr>
        <b/>
        <sz val="12"/>
        <rFont val="Century Schoolbook"/>
        <family val="1"/>
      </rPr>
      <t xml:space="preserve"> </t>
    </r>
  </si>
  <si>
    <t xml:space="preserve">Operating Subsidy  =  E + F - G                                            </t>
  </si>
  <si>
    <t>Enter the amount in Column E on the Subsidy Estimate Summary Line B - Page Number 1</t>
  </si>
  <si>
    <t>Enter the amount in line M on the Subsidy Estimate Summary Line C - Page Number 1</t>
  </si>
  <si>
    <t>MANAGEMENT DECLARATION</t>
  </si>
  <si>
    <t>I declare that, to the best of my knowledge and belief, the information provided in this Subsidy Estimate is true and correct.</t>
  </si>
  <si>
    <t>Signature</t>
  </si>
  <si>
    <t>Name</t>
  </si>
  <si>
    <t>Date</t>
  </si>
  <si>
    <t xml:space="preserve">                   </t>
  </si>
  <si>
    <t xml:space="preserve">Administration and Maintenance Expense </t>
  </si>
  <si>
    <t>Insurance Expense</t>
  </si>
  <si>
    <t>Bad Debt Expense</t>
  </si>
  <si>
    <t>Water Expense</t>
  </si>
  <si>
    <t>Capital Reserve</t>
  </si>
  <si>
    <t>Total Benchmark Rental Revenue</t>
  </si>
  <si>
    <r>
      <t xml:space="preserve">        Total Net Rental Revenue Line </t>
    </r>
    <r>
      <rPr>
        <b/>
        <sz val="10"/>
        <rFont val="Century Schoolbook"/>
        <family val="1"/>
      </rPr>
      <t>(2c - 3)</t>
    </r>
  </si>
  <si>
    <r>
      <t xml:space="preserve">                 Total Indexed Benchmark Revenue </t>
    </r>
    <r>
      <rPr>
        <b/>
        <sz val="8"/>
        <rFont val="Century Schoolbook"/>
        <family val="1"/>
      </rPr>
      <t>Line (4 + 5)</t>
    </r>
  </si>
  <si>
    <t>4. Columns A to J must be filled out with each different rent charge on a separate line.</t>
  </si>
  <si>
    <t>5. Indexed Rent (column F) has been rounded to zero decimal places.</t>
  </si>
  <si>
    <t>1 BD</t>
  </si>
  <si>
    <t>2 BD</t>
  </si>
  <si>
    <t>3 BD</t>
  </si>
  <si>
    <t>T</t>
  </si>
  <si>
    <t>4 BD</t>
  </si>
  <si>
    <t>SUBSIDY APPROVAL - Section  A</t>
  </si>
  <si>
    <t>(1a + 1b = 1c)</t>
  </si>
  <si>
    <r>
      <t>Note:</t>
    </r>
    <r>
      <rPr>
        <i/>
        <sz val="10"/>
        <rFont val="Century Schoolbook"/>
        <family val="1"/>
      </rPr>
      <t xml:space="preserve"> For Projects with mixed units use market rent index calculations below  for Column B and D  </t>
    </r>
  </si>
  <si>
    <r>
      <t xml:space="preserve">Mixed units market rent index calculation: </t>
    </r>
    <r>
      <rPr>
        <b/>
        <i/>
        <sz val="10"/>
        <rFont val="Century Schoolbook"/>
        <family val="1"/>
      </rPr>
      <t>weighted average</t>
    </r>
    <r>
      <rPr>
        <i/>
        <sz val="10"/>
        <rFont val="Century Schoolbook"/>
        <family val="1"/>
      </rPr>
      <t xml:space="preserve"> of apartment index and townhouse index</t>
    </r>
  </si>
  <si>
    <t>SUBSIDY APPROVAL - Section A Cont'd</t>
  </si>
  <si>
    <t>SUBSIDY APPROVAL - SECTION C</t>
  </si>
  <si>
    <t>(A x (1+B))</t>
  </si>
  <si>
    <t>(D X (1+E))</t>
  </si>
  <si>
    <t>(D x (1+E))</t>
  </si>
  <si>
    <t>***PLEASE ENTER INDICES AS A %</t>
  </si>
  <si>
    <t>For Provincial Reform Providers that have both apartments and townhouses the Market Rent Index entered should be a weighted average of the two indices</t>
  </si>
  <si>
    <t># OF UNITS</t>
  </si>
  <si>
    <t>% OF TOTAL UNITS</t>
  </si>
  <si>
    <t>APT</t>
  </si>
  <si>
    <t>TWN</t>
  </si>
  <si>
    <t>Weighted average, enter this % for both apartment and townhouse Market Rent Indices.  This % will also be used for the RGI Subsidy calculation.</t>
  </si>
  <si>
    <t>2. Column E is the Market Rent Index issued by SHSC, please enter as the percentage posted for the Corporation's District.</t>
  </si>
  <si>
    <r>
      <t xml:space="preserve">***Please ensure that the last </t>
    </r>
    <r>
      <rPr>
        <b/>
        <u/>
        <sz val="12"/>
        <rFont val="Century Schoolbook"/>
        <family val="1"/>
      </rPr>
      <t>actual</t>
    </r>
    <r>
      <rPr>
        <sz val="12"/>
        <rFont val="Century Schoolbook"/>
        <family val="1"/>
      </rPr>
      <t xml:space="preserve"> final property tax bill is used for cell B33***</t>
    </r>
  </si>
  <si>
    <t>20XX INDICES</t>
  </si>
  <si>
    <r>
      <t xml:space="preserve">For </t>
    </r>
    <r>
      <rPr>
        <b/>
        <i/>
        <u/>
        <sz val="12"/>
        <rFont val="Arial"/>
        <family val="2"/>
      </rPr>
      <t>example</t>
    </r>
    <r>
      <rPr>
        <b/>
        <sz val="12"/>
        <rFont val="Arial"/>
        <family val="2"/>
      </rPr>
      <t>:</t>
    </r>
  </si>
  <si>
    <t xml:space="preserve">1. Please refer to the prior year Subsidy Approval to fill out column D </t>
  </si>
  <si>
    <t xml:space="preserve">3. For Providers that have a mixture of apartments and townhouses the market rent index is a weighted average of the apartment index and townhouse index </t>
  </si>
  <si>
    <t>%</t>
  </si>
  <si>
    <t>Heat (Natural Gas) Expense</t>
  </si>
  <si>
    <t>Electricity Expense</t>
  </si>
  <si>
    <t>Benchmark Costs</t>
  </si>
  <si>
    <t>From the 2022 Subsidy Approval</t>
  </si>
  <si>
    <t>2023 Property</t>
  </si>
  <si>
    <t>2023 Indexed Rent</t>
  </si>
  <si>
    <t>or 2023 Market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</si>
</sst>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;\-&quot;$&quot;#,##0"/>
    <numFmt numFmtId="165" formatCode="&quot;$&quot;#,##0.00;\-&quot;$&quot;#,##0.00"/>
    <numFmt numFmtId="166" formatCode="_-* #,##0_-;\-* #,##0_-;_-* &quot;-&quot;_-;_-@_-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-* #,##0.0000_-;\-* #,##0.0000_-;_-* &quot;-&quot;????_-;_-@_-"/>
    <numFmt numFmtId="171" formatCode="&quot;$&quot;#,##0"/>
    <numFmt numFmtId="172" formatCode="&quot;$&quot;#,##0.00"/>
    <numFmt numFmtId="173" formatCode="#,##0_ ;\-#,##0\ "/>
    <numFmt numFmtId="174" formatCode="0.000"/>
    <numFmt numFmtId="175" formatCode="#,##0.0_ ;\-#,##0.0\ "/>
    <numFmt numFmtId="176" formatCode="[$-409]d\-mmm\-yy;@"/>
    <numFmt numFmtId="177" formatCode="0.0%"/>
  </numFmts>
  <fonts count="54" x14ac:knownFonts="1">
    <font>
      <sz val="12"/>
      <name val="Century Schoolbook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Century Schoolbook"/>
      <family val="1"/>
    </font>
    <font>
      <sz val="9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2"/>
      <name val="Century Schoolbook"/>
      <family val="1"/>
    </font>
    <font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entury Schoolbook"/>
      <family val="1"/>
    </font>
    <font>
      <sz val="8"/>
      <name val="Century Schoolbook"/>
      <family val="1"/>
    </font>
    <font>
      <i/>
      <sz val="12"/>
      <name val="Century Schoolbook"/>
      <family val="1"/>
    </font>
    <font>
      <b/>
      <i/>
      <sz val="12"/>
      <name val="Arial"/>
      <family val="2"/>
    </font>
    <font>
      <b/>
      <i/>
      <sz val="10"/>
      <name val="Century Schoolbook"/>
      <family val="1"/>
    </font>
    <font>
      <i/>
      <sz val="10"/>
      <name val="Century Schoolbook"/>
      <family val="1"/>
    </font>
    <font>
      <sz val="10"/>
      <name val="Century Schoolbook"/>
      <family val="1"/>
    </font>
    <font>
      <b/>
      <sz val="8"/>
      <name val="Arial"/>
      <family val="2"/>
    </font>
    <font>
      <b/>
      <sz val="10"/>
      <name val="Century Schoolbook"/>
      <family val="1"/>
    </font>
    <font>
      <b/>
      <sz val="8"/>
      <name val="Century Schoolbook"/>
      <family val="1"/>
    </font>
    <font>
      <i/>
      <sz val="8"/>
      <name val="Arial"/>
      <family val="2"/>
    </font>
    <font>
      <b/>
      <u/>
      <sz val="12"/>
      <name val="Century Schoolbook"/>
      <family val="1"/>
    </font>
    <font>
      <i/>
      <sz val="12"/>
      <name val="Arial"/>
      <family val="2"/>
    </font>
    <font>
      <b/>
      <sz val="11"/>
      <name val="Century Schoolbook"/>
      <family val="1"/>
    </font>
    <font>
      <b/>
      <sz val="9"/>
      <name val="Century Schoolbook"/>
      <family val="1"/>
    </font>
    <font>
      <b/>
      <sz val="9"/>
      <name val="Arial"/>
      <family val="2"/>
    </font>
    <font>
      <b/>
      <i/>
      <sz val="12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Century Schoolbook"/>
      <family val="1"/>
    </font>
    <font>
      <sz val="11"/>
      <color indexed="12"/>
      <name val="Arial"/>
      <family val="2"/>
    </font>
    <font>
      <sz val="12"/>
      <color indexed="12"/>
      <name val="Century Schoolbook"/>
      <family val="1"/>
    </font>
    <font>
      <sz val="12"/>
      <color indexed="12"/>
      <name val="Arial"/>
      <family val="2"/>
    </font>
    <font>
      <sz val="12"/>
      <name val="Century Schoolbook"/>
      <family val="1"/>
    </font>
    <font>
      <b/>
      <sz val="26"/>
      <name val="Century Schoolbook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6"/>
      <name val="Arial"/>
      <family val="2"/>
    </font>
    <font>
      <b/>
      <i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167" fontId="15" fillId="0" borderId="0" applyFont="0" applyFill="0" applyBorder="0" applyAlignment="0" applyProtection="0"/>
    <xf numFmtId="0" fontId="15" fillId="0" borderId="0"/>
    <xf numFmtId="9" fontId="48" fillId="0" borderId="0" applyFont="0" applyFill="0" applyBorder="0" applyAlignment="0" applyProtection="0"/>
  </cellStyleXfs>
  <cellXfs count="452">
    <xf numFmtId="0" fontId="0" fillId="0" borderId="0" xfId="0"/>
    <xf numFmtId="0" fontId="1" fillId="2" borderId="8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left" vertical="center"/>
    </xf>
    <xf numFmtId="0" fontId="16" fillId="0" borderId="0" xfId="2" applyFont="1"/>
    <xf numFmtId="0" fontId="11" fillId="0" borderId="0" xfId="2" applyFont="1"/>
    <xf numFmtId="0" fontId="15" fillId="0" borderId="0" xfId="2"/>
    <xf numFmtId="168" fontId="15" fillId="0" borderId="0" xfId="1" applyNumberFormat="1"/>
    <xf numFmtId="0" fontId="15" fillId="0" borderId="2" xfId="2" applyBorder="1"/>
    <xf numFmtId="168" fontId="15" fillId="0" borderId="3" xfId="1" applyNumberFormat="1" applyBorder="1"/>
    <xf numFmtId="0" fontId="11" fillId="0" borderId="4" xfId="2" applyFont="1" applyBorder="1"/>
    <xf numFmtId="0" fontId="15" fillId="0" borderId="0" xfId="2" applyBorder="1"/>
    <xf numFmtId="168" fontId="15" fillId="0" borderId="5" xfId="1" applyNumberFormat="1" applyBorder="1"/>
    <xf numFmtId="0" fontId="15" fillId="0" borderId="6" xfId="2" applyBorder="1"/>
    <xf numFmtId="0" fontId="19" fillId="0" borderId="1" xfId="2" applyFont="1" applyBorder="1"/>
    <xf numFmtId="166" fontId="10" fillId="0" borderId="5" xfId="1" applyNumberFormat="1" applyFont="1" applyBorder="1"/>
    <xf numFmtId="0" fontId="15" fillId="0" borderId="0" xfId="2" applyFont="1" applyBorder="1"/>
    <xf numFmtId="0" fontId="10" fillId="0" borderId="0" xfId="2" applyFont="1" applyAlignment="1">
      <alignment horizontal="right"/>
    </xf>
    <xf numFmtId="0" fontId="21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4" xfId="2" applyFont="1" applyBorder="1"/>
    <xf numFmtId="0" fontId="7" fillId="0" borderId="0" xfId="2" applyFont="1" applyBorder="1"/>
    <xf numFmtId="0" fontId="14" fillId="0" borderId="0" xfId="2" applyFont="1" applyBorder="1" applyAlignment="1">
      <alignment horizontal="center"/>
    </xf>
    <xf numFmtId="164" fontId="10" fillId="0" borderId="12" xfId="1" applyNumberFormat="1" applyFont="1" applyFill="1" applyBorder="1"/>
    <xf numFmtId="164" fontId="10" fillId="0" borderId="9" xfId="1" applyNumberFormat="1" applyFont="1" applyFill="1" applyBorder="1"/>
    <xf numFmtId="164" fontId="10" fillId="0" borderId="9" xfId="1" applyNumberFormat="1" applyFont="1" applyBorder="1"/>
    <xf numFmtId="164" fontId="7" fillId="3" borderId="12" xfId="1" applyNumberFormat="1" applyFont="1" applyFill="1" applyBorder="1"/>
    <xf numFmtId="164" fontId="10" fillId="0" borderId="3" xfId="1" applyNumberFormat="1" applyFont="1" applyBorder="1"/>
    <xf numFmtId="0" fontId="15" fillId="0" borderId="4" xfId="2" applyBorder="1"/>
    <xf numFmtId="0" fontId="4" fillId="0" borderId="0" xfId="2" applyFont="1" applyAlignment="1">
      <alignment horizontal="center"/>
    </xf>
    <xf numFmtId="0" fontId="15" fillId="0" borderId="7" xfId="2" applyBorder="1"/>
    <xf numFmtId="166" fontId="10" fillId="0" borderId="12" xfId="1" applyNumberFormat="1" applyFont="1" applyBorder="1"/>
    <xf numFmtId="168" fontId="15" fillId="0" borderId="1" xfId="1" applyNumberFormat="1" applyBorder="1"/>
    <xf numFmtId="0" fontId="15" fillId="0" borderId="3" xfId="2" applyBorder="1"/>
    <xf numFmtId="0" fontId="15" fillId="0" borderId="0" xfId="2" applyFont="1" applyBorder="1" applyAlignment="1">
      <alignment horizontal="center"/>
    </xf>
    <xf numFmtId="168" fontId="15" fillId="0" borderId="15" xfId="1" applyNumberFormat="1" applyBorder="1"/>
    <xf numFmtId="0" fontId="19" fillId="0" borderId="2" xfId="2" applyFont="1" applyBorder="1"/>
    <xf numFmtId="0" fontId="11" fillId="0" borderId="0" xfId="2" applyFont="1" applyBorder="1"/>
    <xf numFmtId="168" fontId="15" fillId="0" borderId="2" xfId="1" applyNumberFormat="1" applyBorder="1"/>
    <xf numFmtId="168" fontId="15" fillId="0" borderId="6" xfId="1" applyNumberForma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3" xfId="0" applyNumberFormat="1" applyFont="1" applyFill="1" applyBorder="1" applyAlignment="1">
      <alignment vertical="center"/>
    </xf>
    <xf numFmtId="0" fontId="1" fillId="2" borderId="24" xfId="0" applyNumberFormat="1" applyFont="1" applyFill="1" applyBorder="1" applyAlignment="1">
      <alignment vertical="center"/>
    </xf>
    <xf numFmtId="0" fontId="1" fillId="2" borderId="25" xfId="0" applyNumberFormat="1" applyFont="1" applyFill="1" applyBorder="1" applyAlignment="1">
      <alignment vertical="center"/>
    </xf>
    <xf numFmtId="0" fontId="1" fillId="2" borderId="14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0" fontId="0" fillId="6" borderId="8" xfId="0" applyNumberFormat="1" applyFill="1" applyBorder="1" applyAlignment="1">
      <alignment vertical="center"/>
    </xf>
    <xf numFmtId="0" fontId="0" fillId="6" borderId="9" xfId="0" applyNumberFormat="1" applyFill="1" applyBorder="1" applyAlignment="1">
      <alignment vertical="center"/>
    </xf>
    <xf numFmtId="0" fontId="0" fillId="2" borderId="24" xfId="0" applyNumberFormat="1" applyFill="1" applyBorder="1" applyAlignment="1">
      <alignment vertical="center"/>
    </xf>
    <xf numFmtId="0" fontId="1" fillId="2" borderId="26" xfId="0" applyNumberFormat="1" applyFont="1" applyFill="1" applyBorder="1" applyAlignment="1">
      <alignment vertical="center"/>
    </xf>
    <xf numFmtId="0" fontId="0" fillId="2" borderId="25" xfId="0" applyNumberFormat="1" applyFill="1" applyBorder="1" applyAlignment="1">
      <alignment vertical="center"/>
    </xf>
    <xf numFmtId="0" fontId="1" fillId="2" borderId="27" xfId="0" applyNumberFormat="1" applyFont="1" applyFill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 applyProtection="1">
      <alignment vertical="center"/>
      <protection locked="0"/>
    </xf>
    <xf numFmtId="168" fontId="15" fillId="0" borderId="0" xfId="1" applyNumberFormat="1" applyBorder="1" applyAlignment="1">
      <alignment vertical="center"/>
    </xf>
    <xf numFmtId="0" fontId="15" fillId="0" borderId="0" xfId="2" applyBorder="1" applyAlignment="1">
      <alignment vertical="center"/>
    </xf>
    <xf numFmtId="168" fontId="15" fillId="0" borderId="4" xfId="1" applyNumberForma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5" fillId="0" borderId="5" xfId="2" applyBorder="1" applyAlignment="1">
      <alignment vertical="center"/>
    </xf>
    <xf numFmtId="0" fontId="22" fillId="7" borderId="28" xfId="0" applyNumberFormat="1" applyFont="1" applyFill="1" applyBorder="1" applyAlignment="1" applyProtection="1">
      <alignment vertical="center"/>
      <protection locked="0"/>
    </xf>
    <xf numFmtId="0" fontId="22" fillId="7" borderId="29" xfId="0" applyNumberFormat="1" applyFont="1" applyFill="1" applyBorder="1" applyAlignment="1" applyProtection="1">
      <alignment vertical="center"/>
      <protection locked="0"/>
    </xf>
    <xf numFmtId="0" fontId="22" fillId="7" borderId="30" xfId="0" applyNumberFormat="1" applyFont="1" applyFill="1" applyBorder="1" applyAlignment="1" applyProtection="1">
      <alignment vertical="center"/>
      <protection locked="0"/>
    </xf>
    <xf numFmtId="0" fontId="23" fillId="7" borderId="28" xfId="0" applyNumberFormat="1" applyFont="1" applyFill="1" applyBorder="1" applyAlignment="1" applyProtection="1">
      <alignment vertical="center"/>
      <protection locked="0"/>
    </xf>
    <xf numFmtId="0" fontId="23" fillId="7" borderId="29" xfId="0" applyNumberFormat="1" applyFont="1" applyFill="1" applyBorder="1" applyAlignment="1" applyProtection="1">
      <alignment vertical="center"/>
      <protection locked="0"/>
    </xf>
    <xf numFmtId="0" fontId="23" fillId="7" borderId="31" xfId="0" applyNumberFormat="1" applyFont="1" applyFill="1" applyBorder="1" applyAlignment="1" applyProtection="1">
      <alignment vertical="center"/>
      <protection locked="0"/>
    </xf>
    <xf numFmtId="0" fontId="23" fillId="7" borderId="32" xfId="0" applyNumberFormat="1" applyFont="1" applyFill="1" applyBorder="1" applyAlignment="1" applyProtection="1">
      <alignment vertical="center"/>
      <protection locked="0"/>
    </xf>
    <xf numFmtId="0" fontId="23" fillId="7" borderId="30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17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66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center" vertical="center"/>
      <protection locked="0"/>
    </xf>
    <xf numFmtId="171" fontId="47" fillId="0" borderId="12" xfId="0" applyNumberFormat="1" applyFont="1" applyBorder="1" applyAlignment="1" applyProtection="1">
      <alignment horizontal="center" vertical="center"/>
      <protection locked="0"/>
    </xf>
    <xf numFmtId="171" fontId="10" fillId="0" borderId="12" xfId="0" applyNumberFormat="1" applyFont="1" applyBorder="1" applyAlignment="1" applyProtection="1">
      <alignment horizontal="center" vertical="center"/>
      <protection locked="0"/>
    </xf>
    <xf numFmtId="171" fontId="6" fillId="0" borderId="0" xfId="0" applyNumberFormat="1" applyFont="1" applyFill="1" applyBorder="1" applyAlignment="1" applyProtection="1">
      <alignment horizontal="center" vertical="center"/>
      <protection locked="0"/>
    </xf>
    <xf numFmtId="171" fontId="47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>
      <alignment horizontal="center" vertical="center"/>
    </xf>
    <xf numFmtId="169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6" fontId="10" fillId="0" borderId="11" xfId="0" applyNumberFormat="1" applyFont="1" applyBorder="1" applyAlignment="1" applyProtection="1">
      <alignment horizontal="right" vertical="center"/>
      <protection locked="0"/>
    </xf>
    <xf numFmtId="166" fontId="10" fillId="0" borderId="1" xfId="0" applyNumberFormat="1" applyFont="1" applyBorder="1" applyAlignment="1">
      <alignment horizontal="right" vertical="center"/>
    </xf>
    <xf numFmtId="16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6" fontId="10" fillId="0" borderId="2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66" fontId="10" fillId="0" borderId="2" xfId="0" applyNumberFormat="1" applyFont="1" applyFill="1" applyBorder="1" applyAlignment="1">
      <alignment vertical="center"/>
    </xf>
    <xf numFmtId="170" fontId="10" fillId="0" borderId="2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center" vertical="center"/>
    </xf>
    <xf numFmtId="166" fontId="10" fillId="4" borderId="18" xfId="0" applyNumberFormat="1" applyFont="1" applyFill="1" applyBorder="1" applyAlignment="1">
      <alignment vertical="center"/>
    </xf>
    <xf numFmtId="166" fontId="10" fillId="4" borderId="19" xfId="0" applyNumberFormat="1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175" fontId="11" fillId="0" borderId="21" xfId="0" applyNumberFormat="1" applyFont="1" applyBorder="1" applyAlignment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164" fontId="10" fillId="0" borderId="22" xfId="0" applyNumberFormat="1" applyFont="1" applyFill="1" applyBorder="1" applyAlignment="1">
      <alignment horizontal="center" vertical="center"/>
    </xf>
    <xf numFmtId="171" fontId="0" fillId="0" borderId="0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28" fillId="0" borderId="1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165" fontId="3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2" fontId="16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2" fontId="45" fillId="0" borderId="12" xfId="0" applyNumberFormat="1" applyFont="1" applyFill="1" applyBorder="1" applyAlignment="1" applyProtection="1">
      <alignment horizontal="center" vertical="center"/>
      <protection locked="0"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172" fontId="18" fillId="0" borderId="12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left" vertical="center"/>
    </xf>
    <xf numFmtId="172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172" fontId="18" fillId="0" borderId="7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vertical="center"/>
    </xf>
    <xf numFmtId="172" fontId="43" fillId="0" borderId="6" xfId="0" applyNumberFormat="1" applyFont="1" applyFill="1" applyBorder="1" applyAlignment="1">
      <alignment horizontal="center" vertical="center"/>
    </xf>
    <xf numFmtId="172" fontId="18" fillId="0" borderId="6" xfId="0" applyNumberFormat="1" applyFont="1" applyFill="1" applyBorder="1" applyAlignment="1">
      <alignment horizontal="center" vertical="center"/>
    </xf>
    <xf numFmtId="172" fontId="11" fillId="0" borderId="4" xfId="0" applyNumberFormat="1" applyFont="1" applyFill="1" applyBorder="1" applyAlignment="1">
      <alignment horizontal="center" vertical="center"/>
    </xf>
    <xf numFmtId="172" fontId="18" fillId="0" borderId="5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72" fontId="14" fillId="0" borderId="0" xfId="0" applyNumberFormat="1" applyFont="1" applyFill="1" applyBorder="1" applyAlignment="1">
      <alignment horizontal="center" vertical="center"/>
    </xf>
    <xf numFmtId="172" fontId="14" fillId="0" borderId="4" xfId="0" applyNumberFormat="1" applyFont="1" applyFill="1" applyBorder="1" applyAlignment="1">
      <alignment horizontal="center" vertical="center"/>
    </xf>
    <xf numFmtId="172" fontId="11" fillId="0" borderId="8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172" fontId="18" fillId="0" borderId="8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42" fillId="0" borderId="4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1" fontId="45" fillId="0" borderId="12" xfId="0" applyNumberFormat="1" applyFont="1" applyBorder="1" applyAlignment="1" applyProtection="1">
      <alignment horizontal="center" vertical="center"/>
      <protection locked="0"/>
    </xf>
    <xf numFmtId="9" fontId="11" fillId="0" borderId="12" xfId="0" applyNumberFormat="1" applyFont="1" applyBorder="1" applyAlignment="1" applyProtection="1">
      <alignment horizontal="center" vertical="center"/>
      <protection locked="0"/>
    </xf>
    <xf numFmtId="171" fontId="11" fillId="0" borderId="12" xfId="0" applyNumberFormat="1" applyFont="1" applyBorder="1" applyAlignment="1">
      <alignment horizontal="center" vertical="center"/>
    </xf>
    <xf numFmtId="171" fontId="18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42" fillId="0" borderId="1" xfId="0" applyFont="1" applyFill="1" applyBorder="1" applyAlignment="1">
      <alignment vertical="center"/>
    </xf>
    <xf numFmtId="0" fontId="42" fillId="0" borderId="2" xfId="0" applyFont="1" applyFill="1" applyBorder="1" applyAlignment="1">
      <alignment vertical="center"/>
    </xf>
    <xf numFmtId="0" fontId="43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1" fontId="45" fillId="0" borderId="12" xfId="0" applyNumberFormat="1" applyFont="1" applyFill="1" applyBorder="1" applyAlignment="1">
      <alignment horizontal="center" vertical="center"/>
    </xf>
    <xf numFmtId="171" fontId="11" fillId="0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71" fontId="10" fillId="0" borderId="8" xfId="0" applyNumberFormat="1" applyFont="1" applyFill="1" applyBorder="1" applyAlignment="1">
      <alignment horizontal="center" vertical="center"/>
    </xf>
    <xf numFmtId="171" fontId="11" fillId="0" borderId="12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1" fontId="11" fillId="0" borderId="2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171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0" fillId="0" borderId="4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6" xfId="0" applyFont="1" applyBorder="1" applyAlignment="1">
      <alignment horizontal="left" vertical="center"/>
    </xf>
    <xf numFmtId="0" fontId="31" fillId="0" borderId="7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1" fontId="10" fillId="0" borderId="22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8" fillId="0" borderId="2" xfId="0" applyFont="1" applyFill="1" applyBorder="1" applyAlignment="1">
      <alignment horizontal="right" vertical="center"/>
    </xf>
    <xf numFmtId="171" fontId="31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6" fontId="10" fillId="0" borderId="12" xfId="0" applyNumberFormat="1" applyFont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>
      <alignment vertical="center"/>
    </xf>
    <xf numFmtId="0" fontId="22" fillId="2" borderId="9" xfId="0" applyFont="1" applyFill="1" applyBorder="1" applyAlignment="1">
      <alignment horizontal="right" vertical="center"/>
    </xf>
    <xf numFmtId="0" fontId="44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171" fontId="45" fillId="0" borderId="11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171" fontId="37" fillId="0" borderId="6" xfId="0" applyNumberFormat="1" applyFont="1" applyFill="1" applyBorder="1" applyAlignment="1">
      <alignment horizontal="center" vertical="center"/>
    </xf>
    <xf numFmtId="0" fontId="38" fillId="0" borderId="15" xfId="0" applyFont="1" applyBorder="1" applyAlignment="1">
      <alignment horizontal="left" vertical="center"/>
    </xf>
    <xf numFmtId="0" fontId="42" fillId="0" borderId="8" xfId="0" applyFont="1" applyFill="1" applyBorder="1" applyAlignment="1">
      <alignment vertical="center"/>
    </xf>
    <xf numFmtId="171" fontId="45" fillId="0" borderId="12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5" fontId="7" fillId="0" borderId="12" xfId="1" applyNumberFormat="1" applyFont="1" applyBorder="1"/>
    <xf numFmtId="10" fontId="14" fillId="0" borderId="13" xfId="0" applyNumberFormat="1" applyFont="1" applyBorder="1" applyAlignment="1">
      <alignment horizontal="center" vertical="center" wrapText="1"/>
    </xf>
    <xf numFmtId="10" fontId="45" fillId="0" borderId="12" xfId="3" applyNumberFormat="1" applyFont="1" applyFill="1" applyBorder="1" applyAlignment="1">
      <alignment horizontal="center" vertical="center"/>
    </xf>
    <xf numFmtId="10" fontId="11" fillId="0" borderId="12" xfId="3" applyNumberFormat="1" applyFont="1" applyBorder="1" applyAlignment="1">
      <alignment horizontal="center" vertical="center"/>
    </xf>
    <xf numFmtId="10" fontId="45" fillId="0" borderId="11" xfId="3" applyNumberFormat="1" applyFont="1" applyFill="1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0" fontId="47" fillId="0" borderId="12" xfId="3" applyNumberFormat="1" applyFont="1" applyBorder="1" applyAlignment="1" applyProtection="1">
      <alignment horizontal="center" vertical="center"/>
      <protection locked="0"/>
    </xf>
    <xf numFmtId="10" fontId="0" fillId="0" borderId="0" xfId="3" applyNumberFormat="1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22" fillId="10" borderId="0" xfId="0" applyFont="1" applyFill="1" applyBorder="1" applyAlignment="1">
      <alignment vertical="center"/>
    </xf>
    <xf numFmtId="0" fontId="0" fillId="10" borderId="0" xfId="0" applyFill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/>
    <xf numFmtId="0" fontId="10" fillId="0" borderId="0" xfId="0" applyFont="1"/>
    <xf numFmtId="177" fontId="10" fillId="0" borderId="0" xfId="3" applyNumberFormat="1" applyFont="1"/>
    <xf numFmtId="174" fontId="10" fillId="0" borderId="0" xfId="0" applyNumberFormat="1" applyFont="1"/>
    <xf numFmtId="9" fontId="10" fillId="0" borderId="0" xfId="3" applyNumberFormat="1" applyFont="1" applyAlignment="1">
      <alignment horizontal="center"/>
    </xf>
    <xf numFmtId="177" fontId="10" fillId="0" borderId="6" xfId="3" applyNumberFormat="1" applyFont="1" applyBorder="1"/>
    <xf numFmtId="0" fontId="10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6" borderId="32" xfId="0" applyNumberFormat="1" applyFont="1" applyFill="1" applyBorder="1" applyAlignment="1">
      <alignment vertical="center"/>
    </xf>
    <xf numFmtId="0" fontId="3" fillId="6" borderId="29" xfId="0" applyNumberFormat="1" applyFont="1" applyFill="1" applyBorder="1" applyAlignment="1">
      <alignment vertical="center"/>
    </xf>
    <xf numFmtId="0" fontId="1" fillId="6" borderId="29" xfId="0" applyNumberFormat="1" applyFont="1" applyFill="1" applyBorder="1" applyAlignment="1">
      <alignment vertical="center"/>
    </xf>
    <xf numFmtId="0" fontId="2" fillId="6" borderId="29" xfId="0" applyNumberFormat="1" applyFont="1" applyFill="1" applyBorder="1" applyAlignment="1">
      <alignment vertical="center"/>
    </xf>
    <xf numFmtId="0" fontId="8" fillId="6" borderId="3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174" fontId="45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5" fillId="7" borderId="14" xfId="0" applyNumberFormat="1" applyFont="1" applyFill="1" applyBorder="1" applyAlignment="1" applyProtection="1">
      <alignment horizontal="left" vertical="center"/>
      <protection locked="0"/>
    </xf>
    <xf numFmtId="0" fontId="25" fillId="7" borderId="8" xfId="0" applyNumberFormat="1" applyFont="1" applyFill="1" applyBorder="1" applyAlignment="1" applyProtection="1">
      <alignment horizontal="left" vertical="center"/>
      <protection locked="0"/>
    </xf>
    <xf numFmtId="0" fontId="25" fillId="7" borderId="9" xfId="0" applyNumberFormat="1" applyFont="1" applyFill="1" applyBorder="1" applyAlignment="1" applyProtection="1">
      <alignment horizontal="left" vertical="center"/>
      <protection locked="0"/>
    </xf>
    <xf numFmtId="0" fontId="24" fillId="7" borderId="1" xfId="0" applyNumberFormat="1" applyFont="1" applyFill="1" applyBorder="1" applyAlignment="1" applyProtection="1">
      <alignment horizontal="left" vertical="center"/>
      <protection locked="0"/>
    </xf>
    <xf numFmtId="0" fontId="24" fillId="7" borderId="2" xfId="0" applyNumberFormat="1" applyFont="1" applyFill="1" applyBorder="1" applyAlignment="1" applyProtection="1">
      <alignment horizontal="left" vertical="center"/>
      <protection locked="0"/>
    </xf>
    <xf numFmtId="0" fontId="24" fillId="7" borderId="3" xfId="0" applyNumberFormat="1" applyFont="1" applyFill="1" applyBorder="1" applyAlignment="1" applyProtection="1">
      <alignment horizontal="left" vertical="center"/>
      <protection locked="0"/>
    </xf>
    <xf numFmtId="0" fontId="24" fillId="7" borderId="4" xfId="0" applyNumberFormat="1" applyFont="1" applyFill="1" applyBorder="1" applyAlignment="1" applyProtection="1">
      <alignment horizontal="left" vertical="center"/>
      <protection locked="0"/>
    </xf>
    <xf numFmtId="0" fontId="24" fillId="7" borderId="0" xfId="0" applyNumberFormat="1" applyFont="1" applyFill="1" applyBorder="1" applyAlignment="1" applyProtection="1">
      <alignment horizontal="left" vertical="center"/>
      <protection locked="0"/>
    </xf>
    <xf numFmtId="0" fontId="24" fillId="7" borderId="5" xfId="0" applyNumberFormat="1" applyFont="1" applyFill="1" applyBorder="1" applyAlignment="1" applyProtection="1">
      <alignment horizontal="left" vertical="center"/>
      <protection locked="0"/>
    </xf>
    <xf numFmtId="0" fontId="24" fillId="7" borderId="15" xfId="0" applyNumberFormat="1" applyFont="1" applyFill="1" applyBorder="1" applyAlignment="1" applyProtection="1">
      <alignment horizontal="left" vertical="center"/>
      <protection locked="0"/>
    </xf>
    <xf numFmtId="0" fontId="24" fillId="7" borderId="6" xfId="0" applyNumberFormat="1" applyFont="1" applyFill="1" applyBorder="1" applyAlignment="1" applyProtection="1">
      <alignment horizontal="left" vertical="center"/>
      <protection locked="0"/>
    </xf>
    <xf numFmtId="0" fontId="24" fillId="7" borderId="7" xfId="0" applyNumberFormat="1" applyFont="1" applyFill="1" applyBorder="1" applyAlignment="1" applyProtection="1">
      <alignment horizontal="left" vertical="center"/>
      <protection locked="0"/>
    </xf>
    <xf numFmtId="168" fontId="40" fillId="2" borderId="14" xfId="1" applyNumberFormat="1" applyFont="1" applyFill="1" applyBorder="1" applyAlignment="1">
      <alignment horizontal="center" vertical="center"/>
    </xf>
    <xf numFmtId="168" fontId="40" fillId="2" borderId="9" xfId="1" applyNumberFormat="1" applyFont="1" applyFill="1" applyBorder="1" applyAlignment="1">
      <alignment horizontal="center" vertical="center"/>
    </xf>
    <xf numFmtId="0" fontId="40" fillId="2" borderId="14" xfId="2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0" fillId="0" borderId="14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0" fillId="0" borderId="14" xfId="2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68" fontId="15" fillId="0" borderId="12" xfId="1" applyNumberFormat="1" applyBorder="1" applyAlignment="1">
      <alignment horizontal="center" vertical="center"/>
    </xf>
    <xf numFmtId="0" fontId="24" fillId="7" borderId="14" xfId="0" applyNumberFormat="1" applyFont="1" applyFill="1" applyBorder="1" applyAlignment="1" applyProtection="1">
      <alignment horizontal="left" vertical="center"/>
      <protection locked="0"/>
    </xf>
    <xf numFmtId="0" fontId="24" fillId="7" borderId="8" xfId="0" applyNumberFormat="1" applyFont="1" applyFill="1" applyBorder="1" applyAlignment="1" applyProtection="1">
      <alignment horizontal="left" vertical="center"/>
      <protection locked="0"/>
    </xf>
    <xf numFmtId="0" fontId="24" fillId="7" borderId="9" xfId="0" applyNumberFormat="1" applyFont="1" applyFill="1" applyBorder="1" applyAlignment="1" applyProtection="1">
      <alignment horizontal="left" vertical="center"/>
      <protection locked="0"/>
    </xf>
    <xf numFmtId="176" fontId="40" fillId="0" borderId="9" xfId="2" applyNumberFormat="1" applyFont="1" applyBorder="1" applyAlignment="1">
      <alignment horizontal="center" vertical="center"/>
    </xf>
    <xf numFmtId="0" fontId="40" fillId="0" borderId="8" xfId="2" applyFont="1" applyBorder="1" applyAlignment="1">
      <alignment horizontal="center" vertical="center"/>
    </xf>
    <xf numFmtId="0" fontId="40" fillId="0" borderId="9" xfId="2" applyFont="1" applyBorder="1" applyAlignment="1">
      <alignment horizontal="center" vertical="center"/>
    </xf>
    <xf numFmtId="168" fontId="40" fillId="0" borderId="14" xfId="1" applyNumberFormat="1" applyFont="1" applyBorder="1" applyAlignment="1">
      <alignment horizontal="center" vertical="center"/>
    </xf>
    <xf numFmtId="168" fontId="40" fillId="0" borderId="8" xfId="1" applyNumberFormat="1" applyFont="1" applyBorder="1" applyAlignment="1">
      <alignment horizontal="center" vertical="center"/>
    </xf>
    <xf numFmtId="168" fontId="40" fillId="0" borderId="9" xfId="1" applyNumberFormat="1" applyFont="1" applyBorder="1" applyAlignment="1">
      <alignment horizontal="center" vertical="center"/>
    </xf>
    <xf numFmtId="166" fontId="10" fillId="0" borderId="12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0" xfId="2" applyFont="1" applyAlignment="1">
      <alignment horizontal="center"/>
    </xf>
    <xf numFmtId="164" fontId="52" fillId="8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77" fontId="10" fillId="0" borderId="0" xfId="3" applyNumberFormat="1" applyFont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64" fontId="49" fillId="8" borderId="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/>
    </xf>
    <xf numFmtId="10" fontId="22" fillId="0" borderId="0" xfId="0" applyNumberFormat="1" applyFont="1" applyAlignment="1">
      <alignment vertical="center"/>
    </xf>
  </cellXfs>
  <cellStyles count="4">
    <cellStyle name="Comma_2002 Budget Input- Non-Profit" xfId="1" xr:uid="{00000000-0005-0000-0000-000000000000}"/>
    <cellStyle name="Normal" xfId="0" builtinId="0"/>
    <cellStyle name="Normal_2002 Budget Input- Non-Profit" xfId="2" xr:uid="{00000000-0005-0000-0000-000002000000}"/>
    <cellStyle name="Percent" xfId="3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terca\My%20Documents\budget%20form%202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Expenses"/>
      <sheetName val="Revenues"/>
      <sheetName val="Subsidy Calc 103-110"/>
      <sheetName val="Subsidy Calc 106"/>
      <sheetName val="Rents"/>
      <sheetName val="Benchmarks"/>
    </sheetNames>
    <sheetDataSet>
      <sheetData sheetId="0">
        <row r="11">
          <cell r="G11">
            <v>39082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="80" zoomScaleNormal="80" workbookViewId="0">
      <selection activeCell="A4" sqref="A4:G4"/>
    </sheetView>
  </sheetViews>
  <sheetFormatPr defaultRowHeight="15.75" x14ac:dyDescent="0.25"/>
  <cols>
    <col min="1" max="1" width="11.88671875" style="42" customWidth="1"/>
    <col min="2" max="2" width="14.77734375" style="43" customWidth="1"/>
    <col min="3" max="3" width="7.6640625" style="43" customWidth="1"/>
    <col min="4" max="5" width="8.88671875" style="43"/>
    <col min="6" max="6" width="3.6640625" style="43" customWidth="1"/>
    <col min="7" max="7" width="3.88671875" style="43" customWidth="1"/>
    <col min="8" max="8" width="8.88671875" style="43"/>
    <col min="9" max="9" width="6" style="43" customWidth="1"/>
    <col min="10" max="10" width="15.109375" style="43" customWidth="1"/>
    <col min="11" max="11" width="9.6640625" style="43" customWidth="1"/>
    <col min="12" max="12" width="9.44140625" style="43" customWidth="1"/>
    <col min="13" max="16384" width="8.88671875" style="46"/>
  </cols>
  <sheetData>
    <row r="1" spans="1:12" ht="15.75" customHeight="1" x14ac:dyDescent="0.25">
      <c r="A1" s="370" t="s">
        <v>3</v>
      </c>
      <c r="B1" s="371"/>
      <c r="C1" s="371"/>
      <c r="D1" s="371"/>
      <c r="E1" s="372"/>
      <c r="F1" s="372"/>
      <c r="G1" s="373"/>
      <c r="H1" s="372"/>
      <c r="I1" s="372"/>
      <c r="J1" s="372"/>
      <c r="K1" s="372" t="s">
        <v>2</v>
      </c>
      <c r="L1" s="374"/>
    </row>
    <row r="2" spans="1:12" x14ac:dyDescent="0.25">
      <c r="L2" s="44"/>
    </row>
    <row r="3" spans="1:12" x14ac:dyDescent="0.25">
      <c r="A3" s="47" t="s">
        <v>22</v>
      </c>
      <c r="B3" s="48"/>
      <c r="C3" s="48"/>
      <c r="D3" s="48"/>
      <c r="E3" s="48"/>
      <c r="F3" s="48"/>
      <c r="G3" s="49"/>
      <c r="L3" s="44"/>
    </row>
    <row r="4" spans="1:12" ht="42.75" customHeight="1" x14ac:dyDescent="0.25">
      <c r="A4" s="388"/>
      <c r="B4" s="389"/>
      <c r="C4" s="389"/>
      <c r="D4" s="389"/>
      <c r="E4" s="389"/>
      <c r="F4" s="389"/>
      <c r="G4" s="390"/>
      <c r="L4" s="44"/>
    </row>
    <row r="5" spans="1:12" ht="46.5" customHeight="1" x14ac:dyDescent="0.25">
      <c r="L5" s="44"/>
    </row>
    <row r="6" spans="1:12" x14ac:dyDescent="0.25">
      <c r="A6" s="50" t="s">
        <v>5</v>
      </c>
      <c r="B6" s="51"/>
      <c r="C6" s="52"/>
      <c r="D6" s="53"/>
      <c r="L6" s="44"/>
    </row>
    <row r="7" spans="1:12" ht="39" customHeight="1" x14ac:dyDescent="0.25">
      <c r="A7" s="388"/>
      <c r="B7" s="389"/>
      <c r="C7" s="389"/>
      <c r="D7" s="390"/>
      <c r="L7" s="44"/>
    </row>
    <row r="8" spans="1:12" ht="37.5" customHeight="1" x14ac:dyDescent="0.25">
      <c r="L8" s="44"/>
    </row>
    <row r="9" spans="1:12" x14ac:dyDescent="0.25">
      <c r="A9" s="47" t="s">
        <v>6</v>
      </c>
      <c r="B9" s="48"/>
      <c r="C9" s="51"/>
      <c r="D9" s="54"/>
      <c r="E9" s="51"/>
      <c r="F9" s="48"/>
      <c r="G9" s="55" t="s">
        <v>7</v>
      </c>
      <c r="H9" s="51"/>
      <c r="I9" s="1"/>
      <c r="J9" s="1"/>
      <c r="K9" s="1"/>
      <c r="L9" s="2"/>
    </row>
    <row r="10" spans="1:12" ht="25.5" customHeight="1" x14ac:dyDescent="0.25">
      <c r="A10" s="391"/>
      <c r="B10" s="392"/>
      <c r="C10" s="392"/>
      <c r="D10" s="392"/>
      <c r="E10" s="392"/>
      <c r="F10" s="393"/>
      <c r="G10" s="391"/>
      <c r="H10" s="392"/>
      <c r="I10" s="392"/>
      <c r="J10" s="392"/>
      <c r="K10" s="392"/>
      <c r="L10" s="393"/>
    </row>
    <row r="11" spans="1:12" ht="24.75" customHeight="1" x14ac:dyDescent="0.25">
      <c r="A11" s="394"/>
      <c r="B11" s="395"/>
      <c r="C11" s="395"/>
      <c r="D11" s="395"/>
      <c r="E11" s="395"/>
      <c r="F11" s="396"/>
      <c r="G11" s="394"/>
      <c r="H11" s="395"/>
      <c r="I11" s="395"/>
      <c r="J11" s="395"/>
      <c r="K11" s="395"/>
      <c r="L11" s="396"/>
    </row>
    <row r="12" spans="1:12" ht="24.75" customHeight="1" x14ac:dyDescent="0.25">
      <c r="A12" s="397"/>
      <c r="B12" s="398"/>
      <c r="C12" s="398"/>
      <c r="D12" s="398"/>
      <c r="E12" s="398"/>
      <c r="F12" s="399"/>
      <c r="G12" s="397"/>
      <c r="H12" s="398"/>
      <c r="I12" s="398"/>
      <c r="J12" s="398"/>
      <c r="K12" s="398"/>
      <c r="L12" s="399"/>
    </row>
    <row r="13" spans="1:12" x14ac:dyDescent="0.25">
      <c r="L13" s="44"/>
    </row>
    <row r="14" spans="1:12" x14ac:dyDescent="0.25">
      <c r="A14" s="47" t="s">
        <v>8</v>
      </c>
      <c r="B14" s="48"/>
      <c r="C14" s="49"/>
      <c r="D14" s="48" t="s">
        <v>9</v>
      </c>
      <c r="E14" s="54"/>
      <c r="F14" s="54"/>
      <c r="G14" s="54"/>
      <c r="H14" s="56"/>
      <c r="I14" s="48" t="s">
        <v>10</v>
      </c>
      <c r="J14" s="54"/>
      <c r="K14" s="48"/>
      <c r="L14" s="57"/>
    </row>
    <row r="15" spans="1:12" ht="26.25" customHeight="1" x14ac:dyDescent="0.25">
      <c r="A15" s="77"/>
      <c r="B15" s="75"/>
      <c r="C15" s="78"/>
      <c r="D15" s="71"/>
      <c r="E15" s="72"/>
      <c r="F15" s="72"/>
      <c r="G15" s="72"/>
      <c r="H15" s="73"/>
      <c r="I15" s="74"/>
      <c r="J15" s="75"/>
      <c r="K15" s="75"/>
      <c r="L15" s="76"/>
    </row>
    <row r="16" spans="1:12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60"/>
    </row>
    <row r="17" spans="1:12" x14ac:dyDescent="0.25">
      <c r="L17" s="44"/>
    </row>
    <row r="18" spans="1:12" x14ac:dyDescent="0.25">
      <c r="L18" s="44"/>
    </row>
    <row r="19" spans="1:12" ht="15.75" customHeight="1" x14ac:dyDescent="0.25">
      <c r="A19" s="61" t="s">
        <v>11</v>
      </c>
      <c r="B19" s="62"/>
      <c r="C19" s="62"/>
      <c r="D19" s="63"/>
      <c r="E19" s="64" t="s">
        <v>12</v>
      </c>
      <c r="H19" s="61" t="s">
        <v>11</v>
      </c>
      <c r="I19" s="62"/>
      <c r="J19" s="62"/>
      <c r="K19" s="63"/>
      <c r="L19" s="64" t="s">
        <v>12</v>
      </c>
    </row>
    <row r="20" spans="1:12" ht="30" customHeight="1" x14ac:dyDescent="0.25">
      <c r="A20" s="411"/>
      <c r="B20" s="412"/>
      <c r="C20" s="412"/>
      <c r="D20" s="413"/>
      <c r="E20" s="65"/>
      <c r="H20" s="411"/>
      <c r="I20" s="412"/>
      <c r="J20" s="412"/>
      <c r="K20" s="413"/>
      <c r="L20" s="65"/>
    </row>
    <row r="21" spans="1:12" ht="30" customHeight="1" x14ac:dyDescent="0.25">
      <c r="A21" s="411"/>
      <c r="B21" s="412"/>
      <c r="C21" s="412"/>
      <c r="D21" s="413"/>
      <c r="E21" s="65"/>
      <c r="H21" s="411"/>
      <c r="I21" s="412"/>
      <c r="J21" s="412"/>
      <c r="K21" s="413"/>
      <c r="L21" s="65"/>
    </row>
    <row r="22" spans="1:12" ht="30" customHeight="1" x14ac:dyDescent="0.25">
      <c r="A22" s="411"/>
      <c r="B22" s="412"/>
      <c r="C22" s="412"/>
      <c r="D22" s="413"/>
      <c r="E22" s="65"/>
      <c r="H22" s="411"/>
      <c r="I22" s="412"/>
      <c r="J22" s="412"/>
      <c r="K22" s="413"/>
      <c r="L22" s="65"/>
    </row>
    <row r="23" spans="1:12" ht="30" customHeight="1" x14ac:dyDescent="0.25">
      <c r="A23" s="411"/>
      <c r="B23" s="412"/>
      <c r="C23" s="412"/>
      <c r="D23" s="413"/>
      <c r="E23" s="65"/>
      <c r="H23" s="411"/>
      <c r="I23" s="412"/>
      <c r="J23" s="412"/>
      <c r="K23" s="413"/>
      <c r="L23" s="65"/>
    </row>
    <row r="24" spans="1:12" ht="26.25" customHeight="1" x14ac:dyDescent="0.25">
      <c r="L24" s="44"/>
    </row>
    <row r="25" spans="1:12" ht="26.25" customHeight="1" x14ac:dyDescent="0.25">
      <c r="A25" s="42" t="s">
        <v>143</v>
      </c>
      <c r="L25" s="44"/>
    </row>
    <row r="26" spans="1:12" x14ac:dyDescent="0.25">
      <c r="A26" s="42" t="s">
        <v>144</v>
      </c>
      <c r="L26" s="44"/>
    </row>
    <row r="27" spans="1:12" x14ac:dyDescent="0.25">
      <c r="L27" s="44"/>
    </row>
    <row r="28" spans="1:12" ht="21" customHeight="1" x14ac:dyDescent="0.25">
      <c r="A28" s="400" t="s">
        <v>145</v>
      </c>
      <c r="B28" s="401"/>
      <c r="C28" s="400" t="s">
        <v>146</v>
      </c>
      <c r="D28" s="404"/>
      <c r="E28" s="404"/>
      <c r="F28" s="404"/>
      <c r="G28" s="403"/>
      <c r="H28" s="402" t="s">
        <v>9</v>
      </c>
      <c r="I28" s="404"/>
      <c r="J28" s="403"/>
      <c r="K28" s="402" t="s">
        <v>147</v>
      </c>
      <c r="L28" s="403"/>
    </row>
    <row r="29" spans="1:12" ht="33" customHeight="1" x14ac:dyDescent="0.25">
      <c r="A29" s="410"/>
      <c r="B29" s="410"/>
      <c r="C29" s="417"/>
      <c r="D29" s="421"/>
      <c r="E29" s="421"/>
      <c r="F29" s="421"/>
      <c r="G29" s="422"/>
      <c r="H29" s="405"/>
      <c r="I29" s="406"/>
      <c r="J29" s="407"/>
      <c r="K29" s="408"/>
      <c r="L29" s="409"/>
    </row>
    <row r="30" spans="1:12" x14ac:dyDescent="0.25">
      <c r="A30" s="68"/>
      <c r="B30" s="66"/>
      <c r="C30" s="66"/>
      <c r="D30" s="66"/>
      <c r="H30" s="69"/>
      <c r="I30" s="69"/>
      <c r="J30" s="67"/>
      <c r="K30" s="67"/>
      <c r="L30" s="70"/>
    </row>
    <row r="31" spans="1:12" ht="21" customHeight="1" x14ac:dyDescent="0.25">
      <c r="A31" s="400" t="s">
        <v>145</v>
      </c>
      <c r="B31" s="401"/>
      <c r="C31" s="400" t="s">
        <v>146</v>
      </c>
      <c r="D31" s="404"/>
      <c r="E31" s="404"/>
      <c r="F31" s="404"/>
      <c r="G31" s="403"/>
      <c r="H31" s="402" t="s">
        <v>9</v>
      </c>
      <c r="I31" s="404"/>
      <c r="J31" s="403"/>
      <c r="K31" s="402" t="s">
        <v>147</v>
      </c>
      <c r="L31" s="403"/>
    </row>
    <row r="32" spans="1:12" ht="33" customHeight="1" x14ac:dyDescent="0.25">
      <c r="A32" s="420"/>
      <c r="B32" s="420"/>
      <c r="C32" s="417"/>
      <c r="D32" s="418"/>
      <c r="E32" s="418"/>
      <c r="F32" s="418"/>
      <c r="G32" s="419"/>
      <c r="H32" s="405"/>
      <c r="I32" s="415"/>
      <c r="J32" s="416"/>
      <c r="K32" s="408"/>
      <c r="L32" s="414"/>
    </row>
    <row r="33" spans="1:12" x14ac:dyDescent="0.25">
      <c r="A33" s="80"/>
      <c r="B33" s="81"/>
      <c r="C33" s="81"/>
      <c r="D33" s="82"/>
      <c r="E33" s="82"/>
      <c r="F33" s="82"/>
      <c r="G33" s="81"/>
      <c r="H33" s="81"/>
      <c r="I33" s="81"/>
      <c r="J33" s="81"/>
      <c r="K33" s="81"/>
      <c r="L33" s="81"/>
    </row>
    <row r="34" spans="1:12" x14ac:dyDescent="0.25">
      <c r="A34" s="43"/>
    </row>
    <row r="35" spans="1:12" x14ac:dyDescent="0.25">
      <c r="A35" s="43"/>
    </row>
    <row r="36" spans="1:12" s="43" customFormat="1" x14ac:dyDescent="0.25">
      <c r="A36" s="42"/>
    </row>
  </sheetData>
  <mergeCells count="28">
    <mergeCell ref="H22:K22"/>
    <mergeCell ref="H23:K23"/>
    <mergeCell ref="K32:L32"/>
    <mergeCell ref="H32:J32"/>
    <mergeCell ref="A7:D7"/>
    <mergeCell ref="C32:G32"/>
    <mergeCell ref="A20:D20"/>
    <mergeCell ref="A21:D21"/>
    <mergeCell ref="A22:D22"/>
    <mergeCell ref="A23:D23"/>
    <mergeCell ref="A32:B32"/>
    <mergeCell ref="C29:G29"/>
    <mergeCell ref="A4:G4"/>
    <mergeCell ref="A10:F12"/>
    <mergeCell ref="G10:L12"/>
    <mergeCell ref="A31:B31"/>
    <mergeCell ref="K31:L31"/>
    <mergeCell ref="H31:J31"/>
    <mergeCell ref="H28:J28"/>
    <mergeCell ref="K28:L28"/>
    <mergeCell ref="H29:J29"/>
    <mergeCell ref="K29:L29"/>
    <mergeCell ref="C31:G31"/>
    <mergeCell ref="A28:B28"/>
    <mergeCell ref="A29:B29"/>
    <mergeCell ref="C28:G28"/>
    <mergeCell ref="H20:K20"/>
    <mergeCell ref="H21:K21"/>
  </mergeCells>
  <phoneticPr fontId="0" type="noConversion"/>
  <printOptions horizontalCentered="1"/>
  <pageMargins left="0.5" right="0.5" top="1.53" bottom="0.5" header="0.5" footer="0"/>
  <pageSetup scale="70" orientation="portrait" horizontalDpi="300" verticalDpi="300" r:id="rId1"/>
  <headerFooter>
    <oddHeader>&amp;L  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zoomScaleNormal="100" workbookViewId="0">
      <selection activeCell="H1" sqref="H1"/>
    </sheetView>
  </sheetViews>
  <sheetFormatPr defaultColWidth="7.109375" defaultRowHeight="12.75" x14ac:dyDescent="0.2"/>
  <cols>
    <col min="1" max="1" width="15.77734375" style="5" customWidth="1"/>
    <col min="2" max="2" width="11.77734375" style="5" customWidth="1"/>
    <col min="3" max="3" width="7" style="5" customWidth="1"/>
    <col min="4" max="4" width="9.77734375" style="5" customWidth="1"/>
    <col min="5" max="5" width="15.33203125" style="5" customWidth="1"/>
    <col min="6" max="6" width="7.6640625" style="5" customWidth="1"/>
    <col min="7" max="7" width="12.44140625" style="6" customWidth="1"/>
    <col min="8" max="16384" width="7.109375" style="5"/>
  </cols>
  <sheetData>
    <row r="1" spans="1:7" s="3" customFormat="1" ht="18" x14ac:dyDescent="0.25">
      <c r="A1" s="423" t="s">
        <v>21</v>
      </c>
      <c r="B1" s="423"/>
      <c r="C1" s="423"/>
      <c r="D1" s="423"/>
      <c r="E1" s="423"/>
      <c r="F1" s="423"/>
      <c r="G1" s="423"/>
    </row>
    <row r="3" spans="1:7" ht="15" x14ac:dyDescent="0.2">
      <c r="A3" s="4"/>
      <c r="B3" s="4"/>
      <c r="C3" s="4"/>
      <c r="D3" s="4"/>
      <c r="E3" s="28"/>
      <c r="G3" s="16" t="s">
        <v>4</v>
      </c>
    </row>
    <row r="4" spans="1:7" ht="15" x14ac:dyDescent="0.25">
      <c r="A4" s="13" t="s">
        <v>50</v>
      </c>
      <c r="B4" s="35"/>
      <c r="C4" s="35"/>
      <c r="D4" s="35"/>
      <c r="E4" s="7"/>
      <c r="F4" s="7"/>
      <c r="G4" s="8"/>
    </row>
    <row r="5" spans="1:7" ht="14.25" x14ac:dyDescent="0.2">
      <c r="A5" s="9"/>
      <c r="B5" s="36"/>
      <c r="C5" s="36"/>
      <c r="D5" s="36"/>
      <c r="E5" s="10"/>
      <c r="F5" s="18" t="s">
        <v>19</v>
      </c>
      <c r="G5" s="11"/>
    </row>
    <row r="6" spans="1:7" ht="15.6" customHeight="1" x14ac:dyDescent="0.2">
      <c r="A6" s="9" t="s">
        <v>119</v>
      </c>
      <c r="B6" s="36"/>
      <c r="C6" s="36"/>
      <c r="D6" s="36"/>
      <c r="E6" s="10"/>
      <c r="F6" s="17" t="s">
        <v>18</v>
      </c>
      <c r="G6" s="22">
        <f>'Operating &amp; Prop Tax Subsidy'!G21</f>
        <v>0</v>
      </c>
    </row>
    <row r="7" spans="1:7" ht="15.6" customHeight="1" x14ac:dyDescent="0.2">
      <c r="A7" s="27"/>
      <c r="B7" s="10"/>
      <c r="C7" s="10"/>
      <c r="D7" s="10"/>
      <c r="F7" s="15"/>
      <c r="G7" s="23"/>
    </row>
    <row r="8" spans="1:7" ht="15.6" customHeight="1" x14ac:dyDescent="0.2">
      <c r="A8" s="9" t="s">
        <v>120</v>
      </c>
      <c r="B8" s="36"/>
      <c r="C8" s="36"/>
      <c r="D8" s="36"/>
      <c r="E8" s="10"/>
      <c r="F8" s="17" t="s">
        <v>17</v>
      </c>
      <c r="G8" s="22">
        <f>'Operating &amp; Prop Tax Subsidy'!G33</f>
        <v>0</v>
      </c>
    </row>
    <row r="9" spans="1:7" ht="15.6" customHeight="1" x14ac:dyDescent="0.2">
      <c r="A9" s="27"/>
      <c r="B9" s="10"/>
      <c r="C9" s="10"/>
      <c r="D9" s="10"/>
      <c r="F9" s="17"/>
      <c r="G9" s="23"/>
    </row>
    <row r="10" spans="1:7" ht="15.6" customHeight="1" x14ac:dyDescent="0.2">
      <c r="A10" s="9" t="s">
        <v>121</v>
      </c>
      <c r="B10" s="36"/>
      <c r="C10" s="36"/>
      <c r="D10" s="36"/>
      <c r="E10" s="10"/>
      <c r="F10" s="17" t="s">
        <v>13</v>
      </c>
      <c r="G10" s="22">
        <f>'RGI Subsidy'!L39</f>
        <v>0</v>
      </c>
    </row>
    <row r="11" spans="1:7" ht="15.6" customHeight="1" x14ac:dyDescent="0.2">
      <c r="A11" s="9"/>
      <c r="B11" s="36"/>
      <c r="C11" s="36"/>
      <c r="D11" s="36"/>
      <c r="E11" s="10"/>
      <c r="F11" s="15"/>
      <c r="G11" s="24"/>
    </row>
    <row r="12" spans="1:7" ht="15.6" customHeight="1" x14ac:dyDescent="0.25">
      <c r="A12" s="19" t="s">
        <v>49</v>
      </c>
      <c r="B12" s="20"/>
      <c r="C12" s="20"/>
      <c r="D12" s="20"/>
      <c r="E12" s="18" t="s">
        <v>51</v>
      </c>
      <c r="F12" s="21" t="s">
        <v>16</v>
      </c>
      <c r="G12" s="25">
        <f>ROUND(G6+G8+G10,0)</f>
        <v>0</v>
      </c>
    </row>
    <row r="13" spans="1:7" ht="15.6" customHeight="1" x14ac:dyDescent="0.2">
      <c r="A13" s="9"/>
      <c r="B13" s="36"/>
      <c r="C13" s="36"/>
      <c r="D13" s="36"/>
      <c r="E13" s="33"/>
      <c r="F13" s="15"/>
      <c r="G13" s="26"/>
    </row>
    <row r="14" spans="1:7" ht="15.6" customHeight="1" x14ac:dyDescent="0.25">
      <c r="A14" s="19" t="s">
        <v>59</v>
      </c>
      <c r="B14" s="20"/>
      <c r="C14" s="20"/>
      <c r="D14" s="20"/>
      <c r="E14" s="17" t="s">
        <v>52</v>
      </c>
      <c r="F14" s="21" t="s">
        <v>15</v>
      </c>
      <c r="G14" s="339">
        <f>G12/12</f>
        <v>0</v>
      </c>
    </row>
    <row r="15" spans="1:7" ht="15" x14ac:dyDescent="0.2">
      <c r="A15" s="9"/>
      <c r="B15" s="36"/>
      <c r="C15" s="36"/>
      <c r="D15" s="36"/>
      <c r="E15" s="10"/>
      <c r="F15" s="10"/>
      <c r="G15" s="14"/>
    </row>
    <row r="16" spans="1:7" x14ac:dyDescent="0.2">
      <c r="A16" s="27"/>
      <c r="B16" s="10"/>
      <c r="C16" s="10"/>
      <c r="D16" s="10"/>
      <c r="G16" s="11"/>
    </row>
    <row r="17" spans="1:7" x14ac:dyDescent="0.2">
      <c r="A17" s="31"/>
      <c r="B17" s="37"/>
      <c r="C17" s="37"/>
      <c r="D17" s="37"/>
      <c r="E17" s="7"/>
      <c r="F17" s="7"/>
      <c r="G17" s="32"/>
    </row>
    <row r="18" spans="1:7" ht="15.75" x14ac:dyDescent="0.25">
      <c r="A18" s="19" t="s">
        <v>123</v>
      </c>
      <c r="B18" s="20"/>
      <c r="C18" s="20"/>
      <c r="D18" s="20"/>
      <c r="E18" s="18" t="s">
        <v>24</v>
      </c>
      <c r="F18" s="18"/>
      <c r="G18" s="30">
        <f>'Benchmark Revenue and expense'!J54</f>
        <v>0</v>
      </c>
    </row>
    <row r="19" spans="1:7" x14ac:dyDescent="0.2">
      <c r="A19" s="34"/>
      <c r="B19" s="38"/>
      <c r="C19" s="38"/>
      <c r="D19" s="38"/>
      <c r="E19" s="12"/>
      <c r="F19" s="12"/>
      <c r="G19" s="29"/>
    </row>
  </sheetData>
  <mergeCells count="1">
    <mergeCell ref="A1:G1"/>
  </mergeCells>
  <phoneticPr fontId="0" type="noConversion"/>
  <printOptions horizontalCentered="1"/>
  <pageMargins left="0.5" right="0.5" top="1.53" bottom="0.5" header="0.45" footer="0"/>
  <pageSetup orientation="portrait" horizontalDpi="300" verticalDpi="300" r:id="rId1"/>
  <headerFooter>
    <oddHeader>&amp;L  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8"/>
  <sheetViews>
    <sheetView zoomScale="85" zoomScaleNormal="85" workbookViewId="0">
      <pane ySplit="4" topLeftCell="A5" activePane="bottomLeft" state="frozen"/>
      <selection activeCell="A12" sqref="A12:G12"/>
      <selection pane="bottomLeft" activeCell="F12" sqref="F12"/>
    </sheetView>
  </sheetViews>
  <sheetFormatPr defaultColWidth="8.88671875" defaultRowHeight="15.75" x14ac:dyDescent="0.25"/>
  <cols>
    <col min="1" max="1" width="16.5546875" style="242" customWidth="1"/>
    <col min="2" max="2" width="5" style="242" customWidth="1"/>
    <col min="3" max="3" width="24.21875" style="242" customWidth="1"/>
    <col min="4" max="4" width="3" style="242" customWidth="1"/>
    <col min="5" max="5" width="3.21875" style="242" customWidth="1"/>
    <col min="6" max="6" width="13.44140625" style="242" customWidth="1"/>
    <col min="7" max="7" width="0.5546875" style="242" customWidth="1"/>
    <col min="8" max="8" width="11.88671875" style="242" customWidth="1"/>
    <col min="9" max="9" width="3" style="242" customWidth="1"/>
    <col min="10" max="10" width="12.88671875" style="242" customWidth="1"/>
    <col min="11" max="11" width="4.5546875" style="242" customWidth="1"/>
    <col min="12" max="12" width="1.77734375" style="46" customWidth="1"/>
    <col min="13" max="13" width="8.88671875" style="242"/>
    <col min="14" max="14" width="11.6640625" style="46" bestFit="1" customWidth="1"/>
    <col min="15" max="15" width="19.21875" style="46" bestFit="1" customWidth="1"/>
    <col min="16" max="16" width="14" style="46" bestFit="1" customWidth="1"/>
    <col min="17" max="17" width="8.77734375" style="46" customWidth="1"/>
    <col min="18" max="16384" width="8.88671875" style="242"/>
  </cols>
  <sheetData>
    <row r="1" spans="1:21" x14ac:dyDescent="0.25">
      <c r="A1" s="219" t="s">
        <v>164</v>
      </c>
      <c r="B1" s="220"/>
      <c r="C1" s="221"/>
      <c r="D1" s="221"/>
      <c r="E1" s="221"/>
      <c r="F1" s="221"/>
      <c r="G1" s="221"/>
      <c r="H1" s="221"/>
      <c r="I1" s="311"/>
      <c r="J1" s="311"/>
      <c r="K1" s="312" t="s">
        <v>24</v>
      </c>
      <c r="M1" s="424" t="s">
        <v>173</v>
      </c>
      <c r="N1" s="424"/>
      <c r="O1" s="424"/>
      <c r="P1" s="424"/>
      <c r="Q1" s="424"/>
      <c r="R1" s="424"/>
      <c r="S1" s="424"/>
      <c r="T1" s="358"/>
      <c r="U1" s="358"/>
    </row>
    <row r="2" spans="1:21" ht="27.75" customHeight="1" x14ac:dyDescent="0.25">
      <c r="A2" s="243" t="s">
        <v>61</v>
      </c>
      <c r="B2" s="244"/>
      <c r="C2" s="245"/>
      <c r="D2" s="245"/>
      <c r="E2" s="313"/>
      <c r="F2" s="314"/>
      <c r="G2" s="314"/>
      <c r="H2" s="314"/>
      <c r="I2" s="314"/>
      <c r="J2" s="314"/>
      <c r="K2" s="248"/>
      <c r="M2" s="424"/>
      <c r="N2" s="424"/>
      <c r="O2" s="424"/>
      <c r="P2" s="424"/>
      <c r="Q2" s="424"/>
      <c r="R2" s="424"/>
      <c r="S2" s="424"/>
      <c r="T2" s="358"/>
      <c r="U2" s="358"/>
    </row>
    <row r="3" spans="1:21" x14ac:dyDescent="0.25">
      <c r="A3" s="185" t="s">
        <v>86</v>
      </c>
      <c r="B3" s="249"/>
      <c r="C3" s="250"/>
      <c r="D3" s="250"/>
      <c r="E3" s="305"/>
      <c r="F3" s="305"/>
      <c r="G3" s="305"/>
      <c r="H3" s="305"/>
      <c r="I3" s="305"/>
      <c r="J3" s="305"/>
      <c r="K3" s="248"/>
      <c r="M3" s="358"/>
      <c r="N3" s="358"/>
      <c r="O3" s="358"/>
      <c r="P3" s="358"/>
      <c r="Q3" s="358"/>
      <c r="R3" s="358"/>
      <c r="S3" s="358"/>
      <c r="T3" s="358"/>
      <c r="U3" s="358"/>
    </row>
    <row r="4" spans="1:21" x14ac:dyDescent="0.25">
      <c r="A4" s="251"/>
      <c r="B4" s="252"/>
      <c r="C4" s="253"/>
      <c r="D4" s="253"/>
      <c r="E4" s="315"/>
      <c r="F4" s="315"/>
      <c r="G4" s="315"/>
      <c r="H4" s="315"/>
      <c r="I4" s="315"/>
      <c r="J4" s="315"/>
      <c r="K4" s="256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22.5" customHeight="1" x14ac:dyDescent="0.25">
      <c r="A5" s="224" t="s">
        <v>77</v>
      </c>
      <c r="B5" s="225"/>
      <c r="C5" s="257"/>
      <c r="D5" s="250"/>
      <c r="E5" s="305"/>
      <c r="F5" s="305"/>
      <c r="G5" s="305"/>
      <c r="H5" s="305"/>
      <c r="I5" s="305"/>
      <c r="J5" s="305"/>
      <c r="K5" s="248"/>
      <c r="M5" s="358"/>
      <c r="N5" s="358"/>
      <c r="O5" s="358"/>
      <c r="P5" s="358"/>
      <c r="Q5" s="358"/>
      <c r="R5" s="358"/>
      <c r="S5" s="358"/>
      <c r="T5" s="358"/>
      <c r="U5" s="358"/>
    </row>
    <row r="6" spans="1:21" x14ac:dyDescent="0.25">
      <c r="A6" s="316"/>
      <c r="B6" s="376"/>
      <c r="C6" s="376"/>
      <c r="D6" s="376"/>
      <c r="F6" s="186">
        <v>2022</v>
      </c>
      <c r="G6" s="91"/>
      <c r="H6" s="186">
        <v>2023</v>
      </c>
      <c r="I6" s="91"/>
      <c r="J6" s="186">
        <v>2023</v>
      </c>
      <c r="K6" s="248"/>
      <c r="M6" s="358"/>
      <c r="N6" s="358"/>
      <c r="O6" s="358"/>
      <c r="P6" s="358"/>
      <c r="Q6" s="358"/>
      <c r="R6" s="358"/>
      <c r="S6" s="358"/>
      <c r="T6" s="358"/>
      <c r="U6" s="358"/>
    </row>
    <row r="7" spans="1:21" ht="22.5" customHeight="1" x14ac:dyDescent="0.25">
      <c r="A7" s="429" t="s">
        <v>190</v>
      </c>
      <c r="B7" s="430"/>
      <c r="C7" s="430"/>
      <c r="D7" s="250"/>
      <c r="F7" s="188" t="s">
        <v>63</v>
      </c>
      <c r="H7" s="188" t="s">
        <v>124</v>
      </c>
      <c r="J7" s="188" t="s">
        <v>63</v>
      </c>
      <c r="K7" s="248"/>
      <c r="M7" s="358"/>
      <c r="N7" s="358"/>
      <c r="O7" s="358"/>
      <c r="P7" s="358"/>
      <c r="Q7" s="358"/>
      <c r="R7" s="358"/>
      <c r="S7" s="358"/>
      <c r="T7" s="358"/>
      <c r="U7" s="358"/>
    </row>
    <row r="8" spans="1:21" ht="15.75" customHeight="1" x14ac:dyDescent="0.25">
      <c r="A8" s="427"/>
      <c r="B8" s="428"/>
      <c r="C8" s="428"/>
      <c r="D8" s="291"/>
      <c r="F8" s="188" t="s">
        <v>62</v>
      </c>
      <c r="H8" s="188" t="s">
        <v>57</v>
      </c>
      <c r="J8" s="188" t="s">
        <v>62</v>
      </c>
      <c r="K8" s="248"/>
      <c r="M8" s="358"/>
      <c r="N8" s="358"/>
      <c r="O8" s="358"/>
      <c r="P8" s="358"/>
      <c r="Q8" s="358"/>
      <c r="R8" s="358"/>
      <c r="S8" s="358"/>
      <c r="T8" s="358"/>
      <c r="U8" s="358"/>
    </row>
    <row r="9" spans="1:21" ht="25.5" customHeight="1" x14ac:dyDescent="0.25">
      <c r="A9" s="293"/>
      <c r="B9" s="285"/>
      <c r="C9" s="285"/>
      <c r="D9" s="291"/>
      <c r="E9" s="248"/>
      <c r="F9" s="308"/>
      <c r="H9" s="340" t="s">
        <v>186</v>
      </c>
      <c r="J9" s="259" t="s">
        <v>170</v>
      </c>
      <c r="K9" s="248"/>
      <c r="M9" s="358"/>
      <c r="N9" s="358"/>
      <c r="O9" s="358"/>
      <c r="P9" s="358"/>
      <c r="Q9" s="358"/>
      <c r="R9" s="358"/>
      <c r="S9" s="358"/>
      <c r="T9" s="358"/>
      <c r="U9" s="358"/>
    </row>
    <row r="10" spans="1:21" x14ac:dyDescent="0.25">
      <c r="A10" s="377"/>
      <c r="B10" s="378"/>
      <c r="C10" s="376"/>
      <c r="E10" s="300"/>
      <c r="F10" s="297" t="s">
        <v>18</v>
      </c>
      <c r="G10" s="298"/>
      <c r="H10" s="297" t="s">
        <v>17</v>
      </c>
      <c r="I10" s="260" t="s">
        <v>19</v>
      </c>
      <c r="J10" s="297" t="s">
        <v>13</v>
      </c>
      <c r="K10" s="248"/>
      <c r="M10" s="358"/>
      <c r="N10" s="358"/>
      <c r="O10" s="358"/>
      <c r="P10" s="358"/>
      <c r="Q10" s="358"/>
      <c r="R10" s="358"/>
      <c r="S10" s="358"/>
      <c r="T10" s="358"/>
      <c r="U10" s="358"/>
    </row>
    <row r="11" spans="1:21" x14ac:dyDescent="0.25">
      <c r="A11" s="379"/>
      <c r="B11" s="380"/>
      <c r="C11" s="382"/>
      <c r="E11" s="300"/>
      <c r="F11" s="261"/>
      <c r="G11" s="265"/>
      <c r="H11" s="261"/>
      <c r="I11" s="300"/>
      <c r="J11" s="261"/>
      <c r="K11" s="248"/>
      <c r="M11" s="358"/>
      <c r="N11" s="358"/>
      <c r="O11" s="358"/>
      <c r="P11" s="358"/>
      <c r="Q11" s="358"/>
      <c r="R11" s="358"/>
      <c r="S11" s="358"/>
      <c r="T11" s="358"/>
      <c r="U11" s="358"/>
    </row>
    <row r="12" spans="1:21" ht="15.75" customHeight="1" x14ac:dyDescent="0.25">
      <c r="A12" s="434" t="s">
        <v>72</v>
      </c>
      <c r="B12" s="435"/>
      <c r="C12" s="435"/>
      <c r="E12" s="262" t="s">
        <v>64</v>
      </c>
      <c r="F12" s="318">
        <v>0</v>
      </c>
      <c r="G12" s="384"/>
      <c r="H12" s="343"/>
      <c r="I12" s="262" t="s">
        <v>65</v>
      </c>
      <c r="J12" s="264">
        <f>ROUND(F12*(1+H12),0)</f>
        <v>0</v>
      </c>
      <c r="K12" s="248"/>
      <c r="M12" s="358"/>
      <c r="N12" s="358"/>
      <c r="O12" s="358"/>
      <c r="P12" s="358"/>
      <c r="Q12" s="358"/>
      <c r="R12" s="358"/>
      <c r="S12" s="358"/>
      <c r="T12" s="358"/>
      <c r="U12" s="358"/>
    </row>
    <row r="13" spans="1:21" ht="5.25" customHeight="1" x14ac:dyDescent="0.25">
      <c r="A13" s="185"/>
      <c r="B13" s="249"/>
      <c r="C13" s="265"/>
      <c r="E13" s="262"/>
      <c r="F13" s="319"/>
      <c r="G13" s="385"/>
      <c r="H13" s="353"/>
      <c r="I13" s="262"/>
      <c r="J13" s="266"/>
      <c r="K13" s="248"/>
      <c r="M13" s="358"/>
      <c r="N13" s="358"/>
      <c r="O13" s="358"/>
      <c r="P13" s="358"/>
      <c r="Q13" s="358"/>
      <c r="R13" s="358"/>
      <c r="S13" s="358"/>
      <c r="T13" s="358"/>
      <c r="U13" s="358"/>
    </row>
    <row r="14" spans="1:21" ht="15.75" customHeight="1" x14ac:dyDescent="0.25">
      <c r="A14" s="434" t="s">
        <v>73</v>
      </c>
      <c r="B14" s="435"/>
      <c r="C14" s="435"/>
      <c r="E14" s="262" t="s">
        <v>75</v>
      </c>
      <c r="F14" s="263">
        <v>0</v>
      </c>
      <c r="G14" s="384">
        <v>0</v>
      </c>
      <c r="H14" s="341"/>
      <c r="I14" s="262" t="s">
        <v>76</v>
      </c>
      <c r="J14" s="267">
        <f>ROUND(F14*(1+H14),0)</f>
        <v>0</v>
      </c>
      <c r="K14" s="24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ht="16.5" thickBot="1" x14ac:dyDescent="0.3">
      <c r="A15" s="268"/>
      <c r="B15" s="376"/>
      <c r="C15" s="269"/>
      <c r="D15" s="262"/>
      <c r="F15" s="262" t="s">
        <v>165</v>
      </c>
      <c r="G15" s="305"/>
      <c r="H15" s="166"/>
      <c r="I15" s="269"/>
      <c r="J15" s="262" t="s">
        <v>117</v>
      </c>
      <c r="K15" s="248"/>
      <c r="M15" s="425" t="s">
        <v>174</v>
      </c>
      <c r="N15" s="425"/>
      <c r="O15" s="425"/>
      <c r="P15" s="425"/>
      <c r="Q15" s="425"/>
      <c r="R15" s="425"/>
      <c r="S15" s="425"/>
      <c r="T15" s="425"/>
      <c r="U15" s="425"/>
    </row>
    <row r="16" spans="1:21" ht="19.5" customHeight="1" thickTop="1" thickBot="1" x14ac:dyDescent="0.3">
      <c r="A16" s="185" t="s">
        <v>154</v>
      </c>
      <c r="B16" s="249"/>
      <c r="C16" s="265"/>
      <c r="E16" s="375" t="s">
        <v>78</v>
      </c>
      <c r="F16" s="270">
        <f>ROUND(F12+F14,0)</f>
        <v>0</v>
      </c>
      <c r="G16" s="305"/>
      <c r="H16" s="158"/>
      <c r="I16" s="381" t="s">
        <v>79</v>
      </c>
      <c r="J16" s="270">
        <f>ROUND(J12+J14,0)</f>
        <v>0</v>
      </c>
      <c r="K16" s="248"/>
      <c r="L16" s="242"/>
      <c r="M16" s="425"/>
      <c r="N16" s="425"/>
      <c r="O16" s="425"/>
      <c r="P16" s="425"/>
      <c r="Q16" s="425"/>
      <c r="R16" s="425"/>
      <c r="S16" s="425"/>
      <c r="T16" s="425"/>
      <c r="U16" s="425"/>
    </row>
    <row r="17" spans="1:21" ht="16.5" thickTop="1" x14ac:dyDescent="0.25">
      <c r="A17" s="185"/>
      <c r="B17" s="265"/>
      <c r="C17" s="265"/>
      <c r="D17" s="265"/>
      <c r="E17" s="265"/>
      <c r="F17" s="265"/>
      <c r="G17" s="305"/>
      <c r="H17" s="305"/>
      <c r="I17" s="305"/>
      <c r="J17" s="305"/>
      <c r="K17" s="248"/>
      <c r="M17" s="359" t="s">
        <v>183</v>
      </c>
      <c r="N17" s="360"/>
      <c r="O17" s="361"/>
      <c r="P17" s="358"/>
      <c r="Q17" s="361"/>
      <c r="R17" s="358"/>
      <c r="S17" s="358"/>
      <c r="T17" s="358"/>
      <c r="U17" s="358"/>
    </row>
    <row r="18" spans="1:21" ht="16.5" thickBot="1" x14ac:dyDescent="0.25">
      <c r="A18" s="271"/>
      <c r="B18" s="250"/>
      <c r="C18" s="265"/>
      <c r="D18" s="265"/>
      <c r="E18" s="305"/>
      <c r="F18" s="305"/>
      <c r="G18" s="305"/>
      <c r="H18" s="166"/>
      <c r="I18" s="166"/>
      <c r="J18" s="272"/>
      <c r="K18" s="248"/>
      <c r="M18" s="360"/>
      <c r="N18" s="360" t="s">
        <v>175</v>
      </c>
      <c r="O18" s="360" t="s">
        <v>176</v>
      </c>
      <c r="P18" s="357" t="s">
        <v>182</v>
      </c>
      <c r="Q18" s="362"/>
      <c r="R18" s="358"/>
      <c r="S18" s="358"/>
      <c r="T18" s="358"/>
      <c r="U18" s="358"/>
    </row>
    <row r="19" spans="1:21" ht="18.75" customHeight="1" thickTop="1" thickBot="1" x14ac:dyDescent="0.25">
      <c r="A19" s="434" t="s">
        <v>125</v>
      </c>
      <c r="B19" s="435"/>
      <c r="C19" s="435"/>
      <c r="D19" s="273"/>
      <c r="F19" s="263">
        <v>0</v>
      </c>
      <c r="G19" s="386">
        <f>IF(G12&gt;0,G12,G14)</f>
        <v>0</v>
      </c>
      <c r="H19" s="342">
        <f>H12</f>
        <v>0</v>
      </c>
      <c r="I19" s="375">
        <v>3</v>
      </c>
      <c r="J19" s="270">
        <f>ROUND(F19*(1+H19),0)</f>
        <v>0</v>
      </c>
      <c r="K19" s="248"/>
      <c r="M19" s="360" t="s">
        <v>177</v>
      </c>
      <c r="N19" s="357">
        <v>14</v>
      </c>
      <c r="O19" s="363">
        <f>N19/N21</f>
        <v>0.46666666666666667</v>
      </c>
      <c r="P19" s="361">
        <v>0.02</v>
      </c>
      <c r="Q19" s="361">
        <f>O19*P19</f>
        <v>9.3333333333333341E-3</v>
      </c>
      <c r="R19" s="358"/>
      <c r="S19" s="358"/>
      <c r="T19" s="358"/>
      <c r="U19" s="358"/>
    </row>
    <row r="20" spans="1:21" ht="16.5" thickTop="1" x14ac:dyDescent="0.2">
      <c r="A20" s="274"/>
      <c r="B20" s="269"/>
      <c r="C20" s="269"/>
      <c r="D20" s="273"/>
      <c r="E20" s="265"/>
      <c r="F20" s="265"/>
      <c r="G20" s="265"/>
      <c r="H20" s="265"/>
      <c r="I20" s="305"/>
      <c r="J20" s="305"/>
      <c r="K20" s="248"/>
      <c r="M20" s="360" t="s">
        <v>178</v>
      </c>
      <c r="N20" s="357">
        <v>16</v>
      </c>
      <c r="O20" s="363">
        <f>N20/N21</f>
        <v>0.53333333333333333</v>
      </c>
      <c r="P20" s="361">
        <v>1.0999999999999999E-2</v>
      </c>
      <c r="Q20" s="364">
        <f>O20*P20</f>
        <v>5.8666666666666659E-3</v>
      </c>
      <c r="R20" s="358"/>
      <c r="S20" s="358"/>
      <c r="T20" s="358"/>
      <c r="U20" s="358"/>
    </row>
    <row r="21" spans="1:21" x14ac:dyDescent="0.2">
      <c r="A21" s="275" t="s">
        <v>166</v>
      </c>
      <c r="B21" s="276"/>
      <c r="C21" s="276"/>
      <c r="D21" s="276"/>
      <c r="E21" s="276"/>
      <c r="F21" s="276"/>
      <c r="G21" s="383"/>
      <c r="H21" s="277"/>
      <c r="I21" s="320"/>
      <c r="J21" s="321"/>
      <c r="K21" s="248"/>
      <c r="M21" s="360"/>
      <c r="N21" s="365">
        <f>SUM(N19:N20)</f>
        <v>30</v>
      </c>
      <c r="O21" s="361"/>
      <c r="P21" s="358"/>
      <c r="Q21" s="361">
        <f>SUM(Q19:Q20)</f>
        <v>1.52E-2</v>
      </c>
      <c r="R21" s="426" t="s">
        <v>179</v>
      </c>
      <c r="S21" s="426"/>
      <c r="T21" s="426"/>
      <c r="U21" s="426"/>
    </row>
    <row r="22" spans="1:21" x14ac:dyDescent="0.25">
      <c r="A22" s="278" t="s">
        <v>167</v>
      </c>
      <c r="B22" s="279"/>
      <c r="C22" s="279"/>
      <c r="D22" s="279"/>
      <c r="E22" s="279"/>
      <c r="F22" s="279"/>
      <c r="G22" s="279"/>
      <c r="H22" s="280"/>
      <c r="I22" s="320"/>
      <c r="J22" s="321"/>
      <c r="K22" s="248"/>
      <c r="M22" s="358"/>
      <c r="N22" s="358"/>
      <c r="O22" s="358"/>
      <c r="P22" s="358"/>
      <c r="Q22" s="358"/>
      <c r="R22" s="426"/>
      <c r="S22" s="426"/>
      <c r="T22" s="426"/>
      <c r="U22" s="426"/>
    </row>
    <row r="23" spans="1:21" ht="8.25" customHeight="1" thickBot="1" x14ac:dyDescent="0.3">
      <c r="A23" s="281"/>
      <c r="B23" s="282"/>
      <c r="C23" s="282"/>
      <c r="D23" s="282"/>
      <c r="E23" s="322"/>
      <c r="F23" s="322"/>
      <c r="G23" s="322"/>
      <c r="H23" s="265"/>
      <c r="I23" s="265"/>
      <c r="J23" s="265"/>
      <c r="K23" s="248"/>
      <c r="M23" s="358"/>
      <c r="N23" s="358"/>
      <c r="O23" s="358"/>
      <c r="P23" s="358"/>
      <c r="Q23" s="358"/>
      <c r="R23" s="426"/>
      <c r="S23" s="426"/>
      <c r="T23" s="426"/>
      <c r="U23" s="426"/>
    </row>
    <row r="24" spans="1:21" ht="22.5" customHeight="1" thickTop="1" thickBot="1" x14ac:dyDescent="0.3">
      <c r="A24" s="268"/>
      <c r="B24" s="265"/>
      <c r="C24" s="431" t="s">
        <v>155</v>
      </c>
      <c r="D24" s="431"/>
      <c r="E24" s="431"/>
      <c r="F24" s="431"/>
      <c r="G24" s="431"/>
      <c r="H24" s="431"/>
      <c r="I24" s="375">
        <v>4</v>
      </c>
      <c r="J24" s="270">
        <f>ROUND(J16-J19,0)</f>
        <v>0</v>
      </c>
      <c r="K24" s="248"/>
      <c r="M24" s="358"/>
      <c r="N24" s="358"/>
      <c r="O24" s="358"/>
      <c r="P24" s="358"/>
      <c r="Q24" s="358"/>
      <c r="R24" s="426"/>
      <c r="S24" s="426"/>
      <c r="T24" s="426"/>
      <c r="U24" s="426"/>
    </row>
    <row r="25" spans="1:21" ht="20.25" customHeight="1" thickTop="1" thickBot="1" x14ac:dyDescent="0.3">
      <c r="A25" s="268"/>
      <c r="B25" s="265"/>
      <c r="C25" s="265"/>
      <c r="D25" s="265"/>
      <c r="E25" s="265"/>
      <c r="F25" s="265"/>
      <c r="G25" s="265"/>
      <c r="H25" s="265"/>
      <c r="I25" s="265"/>
      <c r="J25" s="265"/>
      <c r="K25" s="248"/>
    </row>
    <row r="26" spans="1:21" ht="16.5" customHeight="1" thickTop="1" thickBot="1" x14ac:dyDescent="0.3">
      <c r="A26" s="434" t="s">
        <v>74</v>
      </c>
      <c r="B26" s="435"/>
      <c r="C26" s="435"/>
      <c r="D26" s="291"/>
      <c r="E26" s="323"/>
      <c r="F26" s="263">
        <v>0</v>
      </c>
      <c r="G26" s="305"/>
      <c r="H26" s="166"/>
      <c r="I26" s="375">
        <v>5</v>
      </c>
      <c r="J26" s="270">
        <f>ROUND(F26,0)</f>
        <v>0</v>
      </c>
      <c r="K26" s="248"/>
    </row>
    <row r="27" spans="1:21" ht="15.75" customHeight="1" thickTop="1" x14ac:dyDescent="0.25">
      <c r="A27" s="274"/>
      <c r="B27" s="283"/>
      <c r="C27" s="283"/>
      <c r="D27" s="283"/>
      <c r="E27" s="283"/>
      <c r="F27" s="283"/>
      <c r="G27" s="283"/>
      <c r="H27" s="283"/>
      <c r="I27" s="265"/>
      <c r="J27" s="265"/>
      <c r="K27" s="248"/>
    </row>
    <row r="28" spans="1:21" ht="16.5" thickBot="1" x14ac:dyDescent="0.3">
      <c r="A28" s="274"/>
      <c r="B28" s="283"/>
      <c r="C28" s="283"/>
      <c r="D28" s="283"/>
      <c r="E28" s="283"/>
      <c r="F28" s="283"/>
      <c r="G28" s="283"/>
      <c r="H28" s="283"/>
      <c r="I28" s="166"/>
      <c r="J28" s="376"/>
      <c r="K28" s="248"/>
    </row>
    <row r="29" spans="1:21" ht="17.25" thickTop="1" thickBot="1" x14ac:dyDescent="0.3">
      <c r="A29" s="268"/>
      <c r="B29" s="265"/>
      <c r="C29" s="284" t="s">
        <v>156</v>
      </c>
      <c r="D29" s="273"/>
      <c r="E29" s="285"/>
      <c r="F29" s="284"/>
      <c r="G29" s="305"/>
      <c r="H29" s="265"/>
      <c r="I29" s="378" t="s">
        <v>80</v>
      </c>
      <c r="J29" s="286">
        <f>ROUND(J24+J26,0)</f>
        <v>0</v>
      </c>
      <c r="K29" s="248"/>
    </row>
    <row r="30" spans="1:21" ht="17.25" customHeight="1" thickTop="1" x14ac:dyDescent="0.25">
      <c r="A30" s="287"/>
      <c r="B30" s="288"/>
      <c r="C30" s="289"/>
      <c r="D30" s="289"/>
      <c r="E30" s="315"/>
      <c r="F30" s="315"/>
      <c r="G30" s="315"/>
      <c r="H30" s="288"/>
      <c r="I30" s="254"/>
      <c r="J30" s="255"/>
      <c r="K30" s="256"/>
    </row>
    <row r="31" spans="1:21" ht="18" x14ac:dyDescent="0.25">
      <c r="B31" s="225"/>
      <c r="C31" s="257"/>
      <c r="D31" s="291"/>
      <c r="E31" s="291"/>
      <c r="F31" s="291"/>
      <c r="G31" s="291"/>
      <c r="H31" s="305"/>
      <c r="I31" s="305"/>
      <c r="J31" s="305"/>
    </row>
    <row r="32" spans="1:21" ht="23.25" customHeight="1" x14ac:dyDescent="0.25">
      <c r="A32" s="243" t="s">
        <v>138</v>
      </c>
      <c r="B32" s="258"/>
      <c r="C32" s="258"/>
      <c r="D32" s="258"/>
      <c r="E32" s="246"/>
      <c r="F32" s="314"/>
      <c r="G32" s="314"/>
      <c r="H32" s="246"/>
      <c r="I32" s="246"/>
      <c r="J32" s="247"/>
      <c r="K32" s="290"/>
    </row>
    <row r="33" spans="1:11" x14ac:dyDescent="0.25">
      <c r="A33" s="427"/>
      <c r="B33" s="428"/>
      <c r="C33" s="428"/>
      <c r="D33" s="291"/>
      <c r="E33" s="305"/>
      <c r="F33" s="186">
        <f>F6</f>
        <v>2022</v>
      </c>
      <c r="G33" s="91"/>
      <c r="H33" s="186">
        <f>H6</f>
        <v>2023</v>
      </c>
      <c r="I33" s="91"/>
      <c r="J33" s="186">
        <f>J6</f>
        <v>2023</v>
      </c>
      <c r="K33" s="248"/>
    </row>
    <row r="34" spans="1:11" x14ac:dyDescent="0.25">
      <c r="A34" s="185"/>
      <c r="B34" s="249"/>
      <c r="C34" s="249"/>
      <c r="D34" s="376"/>
      <c r="E34" s="324"/>
      <c r="F34" s="188" t="s">
        <v>127</v>
      </c>
      <c r="G34" s="325"/>
      <c r="H34" s="188" t="s">
        <v>128</v>
      </c>
      <c r="I34" s="292"/>
      <c r="J34" s="188" t="s">
        <v>127</v>
      </c>
      <c r="K34" s="248"/>
    </row>
    <row r="35" spans="1:11" ht="23.25" customHeight="1" x14ac:dyDescent="0.25">
      <c r="A35" s="429" t="str">
        <f>A7</f>
        <v>From the 2022 Subsidy Approval</v>
      </c>
      <c r="B35" s="430"/>
      <c r="C35" s="430"/>
      <c r="D35" s="376"/>
      <c r="E35" s="324"/>
      <c r="F35" s="188" t="s">
        <v>133</v>
      </c>
      <c r="G35" s="325"/>
      <c r="H35" s="188" t="s">
        <v>57</v>
      </c>
      <c r="I35" s="325"/>
      <c r="J35" s="188" t="s">
        <v>133</v>
      </c>
      <c r="K35" s="248"/>
    </row>
    <row r="36" spans="1:11" x14ac:dyDescent="0.25">
      <c r="A36" s="293"/>
      <c r="B36" s="294"/>
      <c r="C36" s="294"/>
      <c r="D36" s="376"/>
      <c r="E36" s="324"/>
      <c r="F36" s="188" t="s">
        <v>67</v>
      </c>
      <c r="G36" s="325"/>
      <c r="H36" s="369" t="s">
        <v>186</v>
      </c>
      <c r="I36" s="325"/>
      <c r="J36" s="188" t="s">
        <v>67</v>
      </c>
      <c r="K36" s="248"/>
    </row>
    <row r="37" spans="1:11" x14ac:dyDescent="0.25">
      <c r="A37" s="293"/>
      <c r="B37" s="307"/>
      <c r="C37" s="282"/>
      <c r="D37" s="265"/>
      <c r="E37" s="326"/>
      <c r="F37" s="295"/>
      <c r="G37" s="309"/>
      <c r="H37" s="317"/>
      <c r="I37" s="327"/>
      <c r="J37" s="296" t="s">
        <v>171</v>
      </c>
      <c r="K37" s="248"/>
    </row>
    <row r="38" spans="1:11" x14ac:dyDescent="0.25">
      <c r="A38" s="268"/>
      <c r="B38" s="265"/>
      <c r="C38" s="265"/>
      <c r="D38" s="324"/>
      <c r="E38" s="375"/>
      <c r="F38" s="297" t="s">
        <v>16</v>
      </c>
      <c r="G38" s="298"/>
      <c r="H38" s="297" t="s">
        <v>15</v>
      </c>
      <c r="I38" s="260" t="s">
        <v>19</v>
      </c>
      <c r="J38" s="297" t="s">
        <v>14</v>
      </c>
      <c r="K38" s="248"/>
    </row>
    <row r="39" spans="1:11" ht="23.25" customHeight="1" thickBot="1" x14ac:dyDescent="0.3">
      <c r="A39" s="299" t="s">
        <v>189</v>
      </c>
      <c r="B39" s="265"/>
      <c r="C39" s="265"/>
      <c r="D39" s="324"/>
      <c r="E39" s="375"/>
      <c r="F39" s="298"/>
      <c r="G39" s="298"/>
      <c r="H39" s="298"/>
      <c r="I39" s="300"/>
      <c r="J39" s="298"/>
      <c r="K39" s="248"/>
    </row>
    <row r="40" spans="1:11" ht="17.25" thickTop="1" thickBot="1" x14ac:dyDescent="0.3">
      <c r="A40" s="434" t="s">
        <v>149</v>
      </c>
      <c r="B40" s="435"/>
      <c r="C40" s="435"/>
      <c r="D40" s="265"/>
      <c r="E40" s="166"/>
      <c r="F40" s="263">
        <v>0</v>
      </c>
      <c r="G40" s="301"/>
      <c r="H40" s="343">
        <v>7.7799999999999994E-2</v>
      </c>
      <c r="I40" s="375">
        <v>7</v>
      </c>
      <c r="J40" s="270">
        <f>ROUND(F40*(1+H40),0)</f>
        <v>0</v>
      </c>
      <c r="K40" s="248"/>
    </row>
    <row r="41" spans="1:11" ht="17.25" thickTop="1" thickBot="1" x14ac:dyDescent="0.3">
      <c r="A41" s="271" t="s">
        <v>148</v>
      </c>
      <c r="B41" s="265"/>
      <c r="C41" s="265"/>
      <c r="D41" s="265"/>
      <c r="E41" s="265"/>
      <c r="F41" s="302"/>
      <c r="G41" s="387"/>
      <c r="H41" s="450"/>
      <c r="I41" s="375"/>
      <c r="J41" s="328"/>
      <c r="K41" s="248"/>
    </row>
    <row r="42" spans="1:11" ht="17.25" thickTop="1" thickBot="1" x14ac:dyDescent="0.3">
      <c r="A42" s="434" t="s">
        <v>150</v>
      </c>
      <c r="B42" s="435"/>
      <c r="C42" s="435"/>
      <c r="D42" s="273"/>
      <c r="E42" s="273"/>
      <c r="F42" s="263">
        <v>0</v>
      </c>
      <c r="G42" s="301"/>
      <c r="H42" s="341">
        <v>8.2199999999999995E-2</v>
      </c>
      <c r="I42" s="375">
        <v>8</v>
      </c>
      <c r="J42" s="270">
        <f>ROUND(F42*(1+H42),0)</f>
        <v>0</v>
      </c>
      <c r="K42" s="248"/>
    </row>
    <row r="43" spans="1:11" ht="17.25" thickTop="1" thickBot="1" x14ac:dyDescent="0.3">
      <c r="A43" s="271"/>
      <c r="B43" s="273"/>
      <c r="C43" s="273"/>
      <c r="D43" s="273"/>
      <c r="E43" s="273"/>
      <c r="F43" s="273"/>
      <c r="G43" s="273"/>
      <c r="H43" s="273"/>
      <c r="I43" s="375"/>
      <c r="J43" s="328"/>
      <c r="K43" s="248"/>
    </row>
    <row r="44" spans="1:11" ht="17.25" thickTop="1" thickBot="1" x14ac:dyDescent="0.3">
      <c r="A44" s="434" t="s">
        <v>151</v>
      </c>
      <c r="B44" s="435"/>
      <c r="C44" s="435"/>
      <c r="D44" s="273"/>
      <c r="E44" s="273"/>
      <c r="F44" s="263">
        <v>0</v>
      </c>
      <c r="G44" s="301"/>
      <c r="H44" s="341">
        <f>H12</f>
        <v>0</v>
      </c>
      <c r="I44" s="375">
        <v>9</v>
      </c>
      <c r="J44" s="270">
        <f>ROUND(F44*(1+H44),0)</f>
        <v>0</v>
      </c>
      <c r="K44" s="248"/>
    </row>
    <row r="45" spans="1:11" ht="16.5" thickTop="1" x14ac:dyDescent="0.25">
      <c r="A45" s="268"/>
      <c r="B45" s="273"/>
      <c r="C45" s="273"/>
      <c r="D45" s="273"/>
      <c r="E45" s="273"/>
      <c r="F45" s="273"/>
      <c r="G45" s="273"/>
      <c r="H45" s="273"/>
      <c r="I45" s="375"/>
      <c r="J45" s="328"/>
      <c r="K45" s="248"/>
    </row>
    <row r="46" spans="1:11" x14ac:dyDescent="0.25">
      <c r="A46" s="436" t="s">
        <v>126</v>
      </c>
      <c r="B46" s="437"/>
      <c r="C46" s="437"/>
      <c r="D46" s="437"/>
      <c r="E46" s="437"/>
      <c r="F46" s="437"/>
      <c r="G46" s="438"/>
      <c r="H46" s="437"/>
      <c r="I46" s="439"/>
      <c r="J46" s="303"/>
      <c r="K46" s="248"/>
    </row>
    <row r="47" spans="1:11" ht="16.5" thickBot="1" x14ac:dyDescent="0.3">
      <c r="A47" s="268"/>
      <c r="B47" s="265"/>
      <c r="C47" s="265"/>
      <c r="D47" s="265"/>
      <c r="E47" s="265"/>
      <c r="F47" s="265"/>
      <c r="G47" s="265"/>
      <c r="H47" s="265"/>
      <c r="I47" s="375"/>
      <c r="J47" s="328"/>
      <c r="K47" s="248"/>
    </row>
    <row r="48" spans="1:11" ht="17.25" thickTop="1" thickBot="1" x14ac:dyDescent="0.3">
      <c r="A48" s="434" t="s">
        <v>188</v>
      </c>
      <c r="B48" s="435"/>
      <c r="C48" s="435"/>
      <c r="D48" s="265"/>
      <c r="E48" s="273"/>
      <c r="F48" s="263">
        <v>0</v>
      </c>
      <c r="G48" s="301"/>
      <c r="H48" s="341">
        <v>3.7400000000000003E-2</v>
      </c>
      <c r="I48" s="375">
        <v>10</v>
      </c>
      <c r="J48" s="270">
        <f>ROUND(F48*(1+H48),0)</f>
        <v>0</v>
      </c>
      <c r="K48" s="248"/>
    </row>
    <row r="49" spans="1:14" ht="17.25" thickTop="1" thickBot="1" x14ac:dyDescent="0.3">
      <c r="A49" s="271"/>
      <c r="B49" s="265"/>
      <c r="C49" s="265"/>
      <c r="D49" s="265"/>
      <c r="E49" s="265"/>
      <c r="F49" s="265"/>
      <c r="G49" s="265"/>
      <c r="H49" s="451"/>
      <c r="I49" s="375"/>
      <c r="J49" s="328"/>
      <c r="K49" s="248"/>
    </row>
    <row r="50" spans="1:14" ht="17.25" thickTop="1" thickBot="1" x14ac:dyDescent="0.3">
      <c r="A50" s="434" t="s">
        <v>152</v>
      </c>
      <c r="B50" s="435"/>
      <c r="C50" s="435"/>
      <c r="D50" s="304"/>
      <c r="E50" s="273"/>
      <c r="F50" s="263">
        <v>0</v>
      </c>
      <c r="G50" s="301"/>
      <c r="H50" s="341">
        <v>3.5000000000000003E-2</v>
      </c>
      <c r="I50" s="375">
        <v>11</v>
      </c>
      <c r="J50" s="270">
        <f>ROUND(F50*(1+H50),0)</f>
        <v>0</v>
      </c>
      <c r="K50" s="248"/>
      <c r="N50" s="346"/>
    </row>
    <row r="51" spans="1:14" ht="17.25" thickTop="1" thickBot="1" x14ac:dyDescent="0.3">
      <c r="A51" s="271"/>
      <c r="B51" s="265"/>
      <c r="C51" s="265"/>
      <c r="D51" s="265"/>
      <c r="E51" s="265"/>
      <c r="F51" s="265"/>
      <c r="G51" s="265"/>
      <c r="H51" s="451"/>
      <c r="I51" s="375"/>
      <c r="J51" s="328"/>
      <c r="K51" s="248"/>
    </row>
    <row r="52" spans="1:14" ht="17.25" thickTop="1" thickBot="1" x14ac:dyDescent="0.3">
      <c r="A52" s="434" t="s">
        <v>187</v>
      </c>
      <c r="B52" s="435"/>
      <c r="C52" s="435"/>
      <c r="D52" s="265"/>
      <c r="E52" s="273"/>
      <c r="F52" s="263">
        <v>0</v>
      </c>
      <c r="G52" s="301"/>
      <c r="H52" s="341">
        <v>0.1608</v>
      </c>
      <c r="I52" s="375">
        <v>12</v>
      </c>
      <c r="J52" s="270">
        <f>ROUND(F52*(1+H52),0)</f>
        <v>0</v>
      </c>
      <c r="K52" s="248"/>
    </row>
    <row r="53" spans="1:14" ht="17.25" thickTop="1" thickBot="1" x14ac:dyDescent="0.3">
      <c r="A53" s="271"/>
      <c r="B53" s="304"/>
      <c r="C53" s="265"/>
      <c r="D53" s="265"/>
      <c r="E53" s="265"/>
      <c r="F53" s="265"/>
      <c r="G53" s="265"/>
      <c r="H53" s="451"/>
      <c r="I53" s="375"/>
      <c r="J53" s="328"/>
      <c r="K53" s="248"/>
    </row>
    <row r="54" spans="1:14" ht="17.25" thickTop="1" thickBot="1" x14ac:dyDescent="0.3">
      <c r="A54" s="434" t="s">
        <v>153</v>
      </c>
      <c r="B54" s="435"/>
      <c r="C54" s="435"/>
      <c r="D54" s="265"/>
      <c r="E54" s="273"/>
      <c r="F54" s="263">
        <v>0</v>
      </c>
      <c r="G54" s="301"/>
      <c r="H54" s="341">
        <v>7.7799999999999994E-2</v>
      </c>
      <c r="I54" s="375">
        <v>13</v>
      </c>
      <c r="J54" s="270">
        <f>ROUND(F54*(1+H54),0)</f>
        <v>0</v>
      </c>
      <c r="K54" s="248"/>
    </row>
    <row r="55" spans="1:14" ht="17.25" thickTop="1" thickBot="1" x14ac:dyDescent="0.3">
      <c r="A55" s="268"/>
      <c r="B55" s="265"/>
      <c r="C55" s="265"/>
      <c r="D55" s="265"/>
      <c r="E55" s="265"/>
      <c r="F55" s="265"/>
      <c r="G55" s="265"/>
      <c r="H55" s="265"/>
      <c r="I55" s="375"/>
      <c r="J55" s="265"/>
      <c r="K55" s="248"/>
    </row>
    <row r="56" spans="1:14" ht="17.25" thickTop="1" thickBot="1" x14ac:dyDescent="0.3">
      <c r="A56" s="432" t="s">
        <v>139</v>
      </c>
      <c r="B56" s="433"/>
      <c r="C56" s="433"/>
      <c r="D56" s="433"/>
      <c r="E56" s="433"/>
      <c r="F56" s="433"/>
      <c r="G56" s="433"/>
      <c r="H56" s="433"/>
      <c r="I56" s="378" t="s">
        <v>71</v>
      </c>
      <c r="J56" s="286">
        <f>SUM(J40:J55)</f>
        <v>0</v>
      </c>
      <c r="K56" s="306"/>
    </row>
    <row r="57" spans="1:14" ht="14.25" customHeight="1" thickTop="1" x14ac:dyDescent="0.25">
      <c r="A57" s="287"/>
      <c r="B57" s="288"/>
      <c r="C57" s="329"/>
      <c r="D57" s="288"/>
      <c r="E57" s="330"/>
      <c r="F57" s="330"/>
      <c r="G57" s="330"/>
      <c r="H57" s="288"/>
      <c r="I57" s="252"/>
      <c r="J57" s="331"/>
      <c r="K57" s="256"/>
    </row>
    <row r="58" spans="1:14" x14ac:dyDescent="0.25">
      <c r="A58" s="332" t="s">
        <v>122</v>
      </c>
      <c r="B58" s="288"/>
      <c r="C58" s="288"/>
      <c r="D58" s="288"/>
      <c r="E58" s="330"/>
      <c r="F58" s="330"/>
      <c r="G58" s="330"/>
      <c r="H58" s="330"/>
      <c r="I58" s="288"/>
      <c r="J58" s="331"/>
      <c r="K58" s="256"/>
    </row>
  </sheetData>
  <mergeCells count="21">
    <mergeCell ref="A35:C35"/>
    <mergeCell ref="A56:H56"/>
    <mergeCell ref="A12:C12"/>
    <mergeCell ref="A14:C14"/>
    <mergeCell ref="A19:C19"/>
    <mergeCell ref="A26:C26"/>
    <mergeCell ref="A40:C40"/>
    <mergeCell ref="A42:C42"/>
    <mergeCell ref="A44:C44"/>
    <mergeCell ref="A48:C48"/>
    <mergeCell ref="A50:C50"/>
    <mergeCell ref="A52:C52"/>
    <mergeCell ref="A54:C54"/>
    <mergeCell ref="A46:I46"/>
    <mergeCell ref="M1:S2"/>
    <mergeCell ref="M15:U16"/>
    <mergeCell ref="R21:U24"/>
    <mergeCell ref="A8:C8"/>
    <mergeCell ref="A33:C33"/>
    <mergeCell ref="A7:C7"/>
    <mergeCell ref="C24:H24"/>
  </mergeCells>
  <phoneticPr fontId="26" type="noConversion"/>
  <conditionalFormatting sqref="H12">
    <cfRule type="cellIs" dxfId="17" priority="16" stopIfTrue="1" operator="equal">
      <formula>0</formula>
    </cfRule>
  </conditionalFormatting>
  <conditionalFormatting sqref="H14">
    <cfRule type="cellIs" dxfId="16" priority="15" stopIfTrue="1" operator="equal">
      <formula>0</formula>
    </cfRule>
  </conditionalFormatting>
  <conditionalFormatting sqref="H44">
    <cfRule type="cellIs" dxfId="9" priority="8" stopIfTrue="1" operator="equal">
      <formula>0</formula>
    </cfRule>
  </conditionalFormatting>
  <conditionalFormatting sqref="F12 F14 F19 F26 F40 F42 F44 F48 F50 F52 F54">
    <cfRule type="cellIs" dxfId="8" priority="7" operator="equal">
      <formula>0</formula>
    </cfRule>
  </conditionalFormatting>
  <conditionalFormatting sqref="H40">
    <cfRule type="cellIs" dxfId="5" priority="6" stopIfTrue="1" operator="equal">
      <formula>0</formula>
    </cfRule>
  </conditionalFormatting>
  <conditionalFormatting sqref="H42">
    <cfRule type="cellIs" dxfId="4" priority="5" stopIfTrue="1" operator="equal">
      <formula>0</formula>
    </cfRule>
  </conditionalFormatting>
  <conditionalFormatting sqref="H48">
    <cfRule type="cellIs" dxfId="3" priority="4" stopIfTrue="1" operator="equal">
      <formula>0</formula>
    </cfRule>
  </conditionalFormatting>
  <conditionalFormatting sqref="H50">
    <cfRule type="cellIs" dxfId="2" priority="3" stopIfTrue="1" operator="equal">
      <formula>0</formula>
    </cfRule>
  </conditionalFormatting>
  <conditionalFormatting sqref="H52">
    <cfRule type="cellIs" dxfId="1" priority="2" stopIfTrue="1" operator="equal">
      <formula>0</formula>
    </cfRule>
  </conditionalFormatting>
  <conditionalFormatting sqref="H54">
    <cfRule type="cellIs" dxfId="0" priority="1" stopIfTrue="1" operator="equal">
      <formula>0</formula>
    </cfRule>
  </conditionalFormatting>
  <printOptions horizontalCentered="1"/>
  <pageMargins left="0.31" right="0.18" top="0.44" bottom="0.19" header="0.31" footer="0.22"/>
  <pageSetup scale="7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zoomScale="85" zoomScaleNormal="85" workbookViewId="0">
      <selection activeCell="C9" sqref="C9"/>
    </sheetView>
  </sheetViews>
  <sheetFormatPr defaultRowHeight="15.75" x14ac:dyDescent="0.25"/>
  <cols>
    <col min="1" max="1" width="12" style="46" customWidth="1"/>
    <col min="2" max="2" width="12.109375" style="46" customWidth="1"/>
    <col min="3" max="3" width="12.5546875" style="46" customWidth="1"/>
    <col min="4" max="4" width="15.5546875" style="46" customWidth="1"/>
    <col min="5" max="5" width="13.6640625" style="46" customWidth="1"/>
    <col min="6" max="6" width="3.44140625" style="241" customWidth="1"/>
    <col min="7" max="7" width="15.77734375" style="46" customWidth="1"/>
    <col min="8" max="16384" width="8.88671875" style="46"/>
  </cols>
  <sheetData>
    <row r="1" spans="1:7" x14ac:dyDescent="0.25">
      <c r="A1" s="83" t="s">
        <v>168</v>
      </c>
      <c r="B1" s="85"/>
      <c r="C1" s="85"/>
      <c r="D1" s="85"/>
      <c r="E1" s="85"/>
      <c r="F1" s="179"/>
      <c r="G1" s="180" t="s">
        <v>54</v>
      </c>
    </row>
    <row r="2" spans="1:7" ht="18" x14ac:dyDescent="0.25">
      <c r="A2" s="181" t="s">
        <v>137</v>
      </c>
      <c r="B2" s="182"/>
      <c r="C2" s="183"/>
      <c r="D2" s="184"/>
      <c r="E2" s="347"/>
      <c r="F2" s="349"/>
      <c r="G2" s="348"/>
    </row>
    <row r="3" spans="1:7" ht="18" x14ac:dyDescent="0.25">
      <c r="A3" s="333" t="s">
        <v>136</v>
      </c>
      <c r="B3" s="249"/>
      <c r="C3" s="144"/>
      <c r="D3" s="169"/>
      <c r="E3" s="43"/>
      <c r="F3" s="97"/>
      <c r="G3" s="45"/>
    </row>
    <row r="4" spans="1:7" x14ac:dyDescent="0.25">
      <c r="A4" s="39"/>
      <c r="B4" s="41"/>
      <c r="C4" s="186" t="s">
        <v>53</v>
      </c>
      <c r="D4" s="186" t="s">
        <v>29</v>
      </c>
      <c r="E4" s="186" t="s">
        <v>30</v>
      </c>
      <c r="F4" s="186"/>
      <c r="G4" s="186" t="s">
        <v>81</v>
      </c>
    </row>
    <row r="5" spans="1:7" x14ac:dyDescent="0.25">
      <c r="A5" s="42"/>
      <c r="C5" s="188" t="s">
        <v>26</v>
      </c>
      <c r="D5" s="188" t="s">
        <v>33</v>
      </c>
      <c r="E5" s="188" t="s">
        <v>31</v>
      </c>
      <c r="F5" s="189"/>
      <c r="G5" s="188" t="s">
        <v>27</v>
      </c>
    </row>
    <row r="6" spans="1:7" x14ac:dyDescent="0.25">
      <c r="A6" s="42"/>
      <c r="C6" s="188" t="s">
        <v>27</v>
      </c>
      <c r="D6" s="188" t="s">
        <v>28</v>
      </c>
      <c r="E6" s="188" t="s">
        <v>32</v>
      </c>
      <c r="F6" s="190"/>
      <c r="G6" s="188" t="s">
        <v>82</v>
      </c>
    </row>
    <row r="7" spans="1:7" x14ac:dyDescent="0.25">
      <c r="A7" s="42"/>
      <c r="C7" s="188" t="s">
        <v>28</v>
      </c>
      <c r="D7" s="191" t="s">
        <v>34</v>
      </c>
      <c r="E7" s="192" t="s">
        <v>33</v>
      </c>
      <c r="F7" s="193"/>
      <c r="G7" s="191" t="s">
        <v>35</v>
      </c>
    </row>
    <row r="8" spans="1:7" x14ac:dyDescent="0.25">
      <c r="A8" s="42"/>
      <c r="C8" s="194" t="s">
        <v>18</v>
      </c>
      <c r="D8" s="194" t="s">
        <v>17</v>
      </c>
      <c r="E8" s="194" t="s">
        <v>13</v>
      </c>
      <c r="F8" s="195"/>
      <c r="G8" s="194" t="s">
        <v>16</v>
      </c>
    </row>
    <row r="9" spans="1:7" x14ac:dyDescent="0.25">
      <c r="A9" s="42"/>
      <c r="C9" s="196"/>
      <c r="D9" s="197">
        <f>ROUND(C9*12,2)</f>
        <v>0</v>
      </c>
      <c r="E9" s="196"/>
      <c r="F9" s="198"/>
      <c r="G9" s="199">
        <f>ROUND(D9-E9,0)</f>
        <v>0</v>
      </c>
    </row>
    <row r="10" spans="1:7" x14ac:dyDescent="0.25">
      <c r="A10" s="200"/>
      <c r="B10" s="201"/>
      <c r="C10" s="201"/>
      <c r="D10" s="201"/>
      <c r="E10" s="201"/>
      <c r="F10" s="202"/>
      <c r="G10" s="203"/>
    </row>
    <row r="11" spans="1:7" ht="18" x14ac:dyDescent="0.25">
      <c r="A11" s="206" t="s">
        <v>83</v>
      </c>
      <c r="B11" s="207"/>
      <c r="C11" s="207"/>
      <c r="D11" s="201"/>
      <c r="E11" s="201"/>
      <c r="F11" s="202"/>
      <c r="G11" s="208"/>
    </row>
    <row r="12" spans="1:7" x14ac:dyDescent="0.25">
      <c r="A12" s="209"/>
      <c r="B12" s="204"/>
      <c r="C12" s="204"/>
      <c r="D12" s="204"/>
      <c r="E12" s="204"/>
      <c r="F12" s="205"/>
      <c r="G12" s="210"/>
    </row>
    <row r="13" spans="1:7" x14ac:dyDescent="0.25">
      <c r="A13" s="209"/>
      <c r="B13" s="211" t="s">
        <v>140</v>
      </c>
      <c r="C13" s="211"/>
      <c r="D13" s="212"/>
      <c r="E13" s="213"/>
      <c r="F13" s="205"/>
      <c r="G13" s="210"/>
    </row>
    <row r="14" spans="1:7" x14ac:dyDescent="0.25">
      <c r="A14" s="209"/>
      <c r="B14" s="204"/>
      <c r="C14" s="204"/>
      <c r="D14" s="204"/>
      <c r="E14" s="204"/>
      <c r="F14" s="205" t="s">
        <v>19</v>
      </c>
      <c r="G14" s="210"/>
    </row>
    <row r="15" spans="1:7" x14ac:dyDescent="0.25">
      <c r="A15" s="42"/>
      <c r="B15" s="214" t="s">
        <v>87</v>
      </c>
      <c r="C15" s="212" t="s">
        <v>129</v>
      </c>
      <c r="D15" s="213"/>
      <c r="E15" s="43"/>
      <c r="F15" s="205" t="s">
        <v>18</v>
      </c>
      <c r="G15" s="199">
        <f>'Benchmark Revenue and expense'!J56</f>
        <v>0</v>
      </c>
    </row>
    <row r="16" spans="1:7" x14ac:dyDescent="0.25">
      <c r="A16" s="209"/>
      <c r="B16" s="43"/>
      <c r="C16" s="204"/>
      <c r="D16" s="204"/>
      <c r="E16" s="204"/>
      <c r="F16" s="205"/>
      <c r="G16" s="210"/>
    </row>
    <row r="17" spans="1:7" x14ac:dyDescent="0.25">
      <c r="A17" s="215" t="s">
        <v>85</v>
      </c>
      <c r="B17" s="214" t="s">
        <v>134</v>
      </c>
      <c r="C17" s="212" t="s">
        <v>135</v>
      </c>
      <c r="D17" s="214"/>
      <c r="E17" s="43"/>
      <c r="F17" s="205" t="s">
        <v>17</v>
      </c>
      <c r="G17" s="199">
        <f>G9</f>
        <v>0</v>
      </c>
    </row>
    <row r="18" spans="1:7" x14ac:dyDescent="0.25">
      <c r="A18" s="209"/>
      <c r="B18" s="204"/>
      <c r="C18" s="204"/>
      <c r="D18" s="204"/>
      <c r="E18" s="204"/>
      <c r="F18" s="205"/>
      <c r="G18" s="210"/>
    </row>
    <row r="19" spans="1:7" x14ac:dyDescent="0.25">
      <c r="A19" s="215" t="s">
        <v>84</v>
      </c>
      <c r="B19" s="214" t="s">
        <v>66</v>
      </c>
      <c r="C19" s="212" t="s">
        <v>130</v>
      </c>
      <c r="D19" s="214"/>
      <c r="E19" s="43"/>
      <c r="F19" s="205" t="s">
        <v>13</v>
      </c>
      <c r="G19" s="199">
        <f>'Benchmark Revenue and expense'!J29</f>
        <v>0</v>
      </c>
    </row>
    <row r="20" spans="1:7" x14ac:dyDescent="0.25">
      <c r="A20" s="42"/>
      <c r="B20" s="43"/>
      <c r="C20" s="43"/>
      <c r="D20" s="43"/>
      <c r="E20" s="43"/>
      <c r="F20" s="97"/>
      <c r="G20" s="44"/>
    </row>
    <row r="21" spans="1:7" x14ac:dyDescent="0.25">
      <c r="A21" s="209"/>
      <c r="B21" s="204"/>
      <c r="C21" s="212" t="s">
        <v>131</v>
      </c>
      <c r="D21" s="43"/>
      <c r="E21" s="204" t="s">
        <v>132</v>
      </c>
      <c r="F21" s="205" t="s">
        <v>16</v>
      </c>
      <c r="G21" s="199">
        <f>ROUND((G15+G17)-G19,0)</f>
        <v>0</v>
      </c>
    </row>
    <row r="22" spans="1:7" x14ac:dyDescent="0.25">
      <c r="A22" s="42"/>
      <c r="B22" s="43"/>
      <c r="C22" s="43"/>
      <c r="D22" s="43"/>
      <c r="E22" s="43"/>
      <c r="F22" s="97"/>
      <c r="G22" s="44"/>
    </row>
    <row r="23" spans="1:7" x14ac:dyDescent="0.25">
      <c r="A23" s="440"/>
      <c r="B23" s="441"/>
      <c r="C23" s="441"/>
      <c r="D23" s="441"/>
      <c r="E23" s="441"/>
      <c r="F23" s="441"/>
      <c r="G23" s="442"/>
    </row>
    <row r="24" spans="1:7" ht="9" customHeight="1" x14ac:dyDescent="0.25">
      <c r="A24" s="216"/>
      <c r="B24" s="216"/>
      <c r="C24" s="216"/>
      <c r="D24" s="216"/>
      <c r="E24" s="216"/>
      <c r="F24" s="217"/>
      <c r="G24" s="218"/>
    </row>
    <row r="25" spans="1:7" x14ac:dyDescent="0.25">
      <c r="A25" s="219" t="s">
        <v>118</v>
      </c>
      <c r="B25" s="220"/>
      <c r="C25" s="220"/>
      <c r="D25" s="221"/>
      <c r="E25" s="221"/>
      <c r="F25" s="222"/>
      <c r="G25" s="223"/>
    </row>
    <row r="26" spans="1:7" ht="18" x14ac:dyDescent="0.25">
      <c r="A26" s="224" t="s">
        <v>25</v>
      </c>
      <c r="B26" s="225"/>
      <c r="C26" s="225"/>
      <c r="D26" s="177"/>
      <c r="E26" s="100"/>
      <c r="F26" s="226"/>
      <c r="G26" s="227"/>
    </row>
    <row r="27" spans="1:7" x14ac:dyDescent="0.25">
      <c r="A27" s="228"/>
      <c r="B27" s="154"/>
      <c r="C27" s="144"/>
      <c r="D27" s="148"/>
      <c r="E27" s="100"/>
      <c r="F27" s="226"/>
      <c r="G27" s="227"/>
    </row>
    <row r="28" spans="1:7" x14ac:dyDescent="0.25">
      <c r="A28" s="42"/>
      <c r="B28" s="186" t="s">
        <v>37</v>
      </c>
      <c r="C28" s="186" t="s">
        <v>43</v>
      </c>
      <c r="D28" s="186" t="s">
        <v>20</v>
      </c>
      <c r="E28" s="186" t="s">
        <v>44</v>
      </c>
      <c r="F28" s="229"/>
      <c r="G28" s="186" t="s">
        <v>20</v>
      </c>
    </row>
    <row r="29" spans="1:7" x14ac:dyDescent="0.25">
      <c r="A29" s="42"/>
      <c r="B29" s="188" t="s">
        <v>38</v>
      </c>
      <c r="C29" s="188" t="s">
        <v>41</v>
      </c>
      <c r="D29" s="188" t="s">
        <v>191</v>
      </c>
      <c r="E29" s="188" t="s">
        <v>32</v>
      </c>
      <c r="F29" s="229"/>
      <c r="G29" s="188" t="s">
        <v>46</v>
      </c>
    </row>
    <row r="30" spans="1:7" x14ac:dyDescent="0.25">
      <c r="A30" s="42"/>
      <c r="B30" s="230" t="s">
        <v>39</v>
      </c>
      <c r="C30" s="230" t="s">
        <v>42</v>
      </c>
      <c r="D30" s="230" t="s">
        <v>40</v>
      </c>
      <c r="E30" s="230" t="s">
        <v>45</v>
      </c>
      <c r="F30" s="226"/>
      <c r="G30" s="188" t="s">
        <v>36</v>
      </c>
    </row>
    <row r="31" spans="1:7" x14ac:dyDescent="0.25">
      <c r="A31" s="42"/>
      <c r="B31" s="231"/>
      <c r="C31" s="232"/>
      <c r="D31" s="232" t="s">
        <v>48</v>
      </c>
      <c r="E31" s="233"/>
      <c r="F31" s="234"/>
      <c r="G31" s="191" t="s">
        <v>47</v>
      </c>
    </row>
    <row r="32" spans="1:7" x14ac:dyDescent="0.25">
      <c r="A32" s="42"/>
      <c r="B32" s="104" t="s">
        <v>18</v>
      </c>
      <c r="C32" s="104" t="s">
        <v>17</v>
      </c>
      <c r="D32" s="104" t="s">
        <v>13</v>
      </c>
      <c r="E32" s="104" t="s">
        <v>16</v>
      </c>
      <c r="F32" s="235"/>
      <c r="G32" s="236" t="s">
        <v>60</v>
      </c>
    </row>
    <row r="33" spans="1:16" x14ac:dyDescent="0.25">
      <c r="A33" s="228"/>
      <c r="B33" s="334">
        <v>0</v>
      </c>
      <c r="C33" s="238">
        <v>0.03</v>
      </c>
      <c r="D33" s="239">
        <f>ROUND((B33*C33)+B33,0)</f>
        <v>0</v>
      </c>
      <c r="E33" s="237">
        <v>0</v>
      </c>
      <c r="F33" s="187"/>
      <c r="G33" s="240">
        <f>D33-E33</f>
        <v>0</v>
      </c>
      <c r="I33" s="355" t="s">
        <v>181</v>
      </c>
      <c r="J33" s="356"/>
      <c r="K33" s="356"/>
      <c r="L33" s="356"/>
      <c r="M33" s="356"/>
      <c r="N33" s="356"/>
      <c r="O33" s="356"/>
      <c r="P33" s="356"/>
    </row>
    <row r="34" spans="1:16" x14ac:dyDescent="0.25">
      <c r="A34" s="228"/>
      <c r="B34" s="100"/>
      <c r="C34" s="100"/>
      <c r="D34" s="154"/>
      <c r="E34" s="154"/>
      <c r="F34" s="187"/>
      <c r="G34" s="227"/>
    </row>
    <row r="35" spans="1:16" x14ac:dyDescent="0.25">
      <c r="A35" s="443" t="s">
        <v>141</v>
      </c>
      <c r="B35" s="444"/>
      <c r="C35" s="444"/>
      <c r="D35" s="444"/>
      <c r="E35" s="444"/>
      <c r="F35" s="444"/>
      <c r="G35" s="445"/>
    </row>
    <row r="36" spans="1:16" x14ac:dyDescent="0.25">
      <c r="A36" s="350"/>
      <c r="B36" s="351"/>
      <c r="C36" s="351"/>
      <c r="D36" s="351"/>
      <c r="E36" s="351"/>
      <c r="F36" s="351"/>
      <c r="G36" s="352"/>
    </row>
  </sheetData>
  <mergeCells count="2">
    <mergeCell ref="A23:G23"/>
    <mergeCell ref="A35:G35"/>
  </mergeCells>
  <phoneticPr fontId="0" type="noConversion"/>
  <conditionalFormatting sqref="B33">
    <cfRule type="cellIs" dxfId="7" priority="2" stopIfTrue="1" operator="equal">
      <formula>0</formula>
    </cfRule>
  </conditionalFormatting>
  <conditionalFormatting sqref="C9">
    <cfRule type="cellIs" dxfId="6" priority="1" stopIfTrue="1" operator="equal">
      <formula>0</formula>
    </cfRule>
  </conditionalFormatting>
  <printOptions horizontalCentered="1"/>
  <pageMargins left="0.196850393700787" right="0.08" top="0.53" bottom="0.196850393700787" header="0.28999999999999998" footer="0.511811023622047"/>
  <pageSetup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70"/>
  <sheetViews>
    <sheetView zoomScale="85" zoomScaleNormal="85" workbookViewId="0">
      <selection activeCell="C8" sqref="C8"/>
    </sheetView>
  </sheetViews>
  <sheetFormatPr defaultRowHeight="15.75" x14ac:dyDescent="0.25"/>
  <cols>
    <col min="1" max="1" width="8.88671875" style="46"/>
    <col min="2" max="2" width="9.44140625" style="46" customWidth="1"/>
    <col min="3" max="3" width="6" style="46" customWidth="1"/>
    <col min="4" max="4" width="9.33203125" style="46" customWidth="1"/>
    <col min="5" max="5" width="8.33203125" style="46" customWidth="1"/>
    <col min="6" max="6" width="10.77734375" style="46" customWidth="1"/>
    <col min="7" max="7" width="0.44140625" style="46" customWidth="1"/>
    <col min="8" max="8" width="8.88671875" style="46" customWidth="1"/>
    <col min="9" max="9" width="19.77734375" style="46" customWidth="1"/>
    <col min="10" max="10" width="7.77734375" style="46" customWidth="1"/>
    <col min="11" max="11" width="2.77734375" style="46" customWidth="1"/>
    <col min="12" max="12" width="12.6640625" style="46" customWidth="1"/>
    <col min="13" max="13" width="1.109375" style="46" customWidth="1"/>
    <col min="14" max="14" width="2.109375" style="43" customWidth="1"/>
    <col min="15" max="21" width="10.6640625" style="43" customWidth="1"/>
    <col min="22" max="28" width="8.88671875" style="43"/>
    <col min="29" max="16384" width="8.88671875" style="46"/>
  </cols>
  <sheetData>
    <row r="1" spans="1:34" x14ac:dyDescent="0.25">
      <c r="A1" s="83" t="s">
        <v>169</v>
      </c>
      <c r="B1" s="84"/>
      <c r="C1" s="85"/>
      <c r="D1" s="85"/>
      <c r="E1" s="85"/>
      <c r="F1" s="85"/>
      <c r="G1" s="85"/>
      <c r="H1" s="85"/>
      <c r="I1" s="86"/>
      <c r="J1" s="86"/>
      <c r="K1" s="86"/>
      <c r="L1" s="86" t="s">
        <v>116</v>
      </c>
      <c r="M1" s="87"/>
      <c r="O1" s="446" t="s">
        <v>173</v>
      </c>
      <c r="P1" s="446"/>
      <c r="Q1" s="446"/>
      <c r="R1" s="446"/>
      <c r="S1" s="446"/>
      <c r="T1" s="446"/>
      <c r="U1" s="446"/>
    </row>
    <row r="2" spans="1:34" ht="27.75" customHeight="1" x14ac:dyDescent="0.25">
      <c r="A2" s="88" t="s">
        <v>23</v>
      </c>
      <c r="B2" s="89"/>
      <c r="C2" s="335"/>
      <c r="D2" s="335"/>
      <c r="E2" s="335"/>
      <c r="F2" s="335"/>
      <c r="G2" s="40"/>
      <c r="H2" s="40"/>
      <c r="I2" s="40"/>
      <c r="J2" s="40"/>
      <c r="K2" s="40"/>
      <c r="L2" s="40"/>
      <c r="M2" s="41"/>
      <c r="O2" s="446"/>
      <c r="P2" s="446"/>
      <c r="Q2" s="446"/>
      <c r="R2" s="446"/>
      <c r="S2" s="446"/>
      <c r="T2" s="446"/>
      <c r="U2" s="446"/>
    </row>
    <row r="3" spans="1:34" x14ac:dyDescent="0.25">
      <c r="A3" s="90" t="s">
        <v>88</v>
      </c>
      <c r="B3" s="90" t="s">
        <v>89</v>
      </c>
      <c r="C3" s="90" t="s">
        <v>0</v>
      </c>
      <c r="D3" s="91">
        <f>'Benchmark Revenue and expense'!F6</f>
        <v>2022</v>
      </c>
      <c r="E3" s="91">
        <f>'Benchmark Revenue and expense'!H6</f>
        <v>2023</v>
      </c>
      <c r="F3" s="91">
        <f>E3</f>
        <v>2023</v>
      </c>
      <c r="G3" s="43"/>
      <c r="H3" s="91">
        <f>F3</f>
        <v>2023</v>
      </c>
      <c r="I3" s="91" t="s">
        <v>90</v>
      </c>
      <c r="J3" s="92" t="s">
        <v>20</v>
      </c>
      <c r="K3" s="43"/>
      <c r="L3" s="90" t="s">
        <v>20</v>
      </c>
      <c r="M3" s="44"/>
    </row>
    <row r="4" spans="1:34" x14ac:dyDescent="0.25">
      <c r="A4" s="93" t="s">
        <v>91</v>
      </c>
      <c r="B4" s="93" t="s">
        <v>92</v>
      </c>
      <c r="C4" s="93" t="s">
        <v>1</v>
      </c>
      <c r="D4" s="94" t="s">
        <v>115</v>
      </c>
      <c r="E4" s="94" t="s">
        <v>56</v>
      </c>
      <c r="F4" s="94" t="s">
        <v>58</v>
      </c>
      <c r="G4" s="95"/>
      <c r="H4" s="94" t="s">
        <v>93</v>
      </c>
      <c r="I4" s="94" t="s">
        <v>192</v>
      </c>
      <c r="J4" s="96" t="s">
        <v>94</v>
      </c>
      <c r="K4" s="43"/>
      <c r="L4" s="93" t="s">
        <v>95</v>
      </c>
      <c r="M4" s="44"/>
      <c r="O4" s="97"/>
    </row>
    <row r="5" spans="1:34" ht="42.75" customHeight="1" x14ac:dyDescent="0.25">
      <c r="A5" s="98"/>
      <c r="B5" s="336" t="s">
        <v>96</v>
      </c>
      <c r="C5" s="99"/>
      <c r="D5" s="94" t="s">
        <v>97</v>
      </c>
      <c r="E5" s="94" t="s">
        <v>57</v>
      </c>
      <c r="F5" s="94" t="s">
        <v>98</v>
      </c>
      <c r="G5" s="100"/>
      <c r="H5" s="94" t="s">
        <v>99</v>
      </c>
      <c r="I5" s="94" t="s">
        <v>193</v>
      </c>
      <c r="J5" s="96" t="s">
        <v>100</v>
      </c>
      <c r="K5" s="43"/>
      <c r="L5" s="93" t="s">
        <v>101</v>
      </c>
      <c r="M5" s="44"/>
    </row>
    <row r="6" spans="1:34" x14ac:dyDescent="0.25">
      <c r="A6" s="101"/>
      <c r="B6" s="187" t="s">
        <v>102</v>
      </c>
      <c r="C6" s="102"/>
      <c r="D6" s="337" t="s">
        <v>98</v>
      </c>
      <c r="E6" s="344" t="s">
        <v>186</v>
      </c>
      <c r="F6" s="338" t="s">
        <v>172</v>
      </c>
      <c r="G6" s="100"/>
      <c r="H6" s="338" t="s">
        <v>98</v>
      </c>
      <c r="I6" s="338" t="s">
        <v>103</v>
      </c>
      <c r="J6" s="103" t="s">
        <v>1</v>
      </c>
      <c r="K6" s="43"/>
      <c r="L6" s="337" t="s">
        <v>104</v>
      </c>
      <c r="M6" s="44"/>
    </row>
    <row r="7" spans="1:34" x14ac:dyDescent="0.25">
      <c r="A7" s="366" t="s">
        <v>18</v>
      </c>
      <c r="B7" s="366" t="s">
        <v>17</v>
      </c>
      <c r="C7" s="366" t="s">
        <v>13</v>
      </c>
      <c r="D7" s="366" t="s">
        <v>16</v>
      </c>
      <c r="E7" s="366" t="s">
        <v>15</v>
      </c>
      <c r="F7" s="366" t="s">
        <v>14</v>
      </c>
      <c r="G7" s="367"/>
      <c r="H7" s="368" t="s">
        <v>68</v>
      </c>
      <c r="I7" s="368" t="s">
        <v>69</v>
      </c>
      <c r="J7" s="368" t="s">
        <v>70</v>
      </c>
      <c r="K7" s="105" t="s">
        <v>19</v>
      </c>
      <c r="L7" s="366" t="s">
        <v>105</v>
      </c>
      <c r="M7" s="106"/>
      <c r="O7" s="107"/>
      <c r="Q7" s="108"/>
      <c r="R7" s="108"/>
      <c r="S7" s="108"/>
      <c r="T7" s="109"/>
      <c r="U7" s="108"/>
      <c r="V7" s="108"/>
      <c r="W7" s="108"/>
      <c r="X7" s="108"/>
      <c r="Y7" s="108"/>
      <c r="Z7" s="108"/>
      <c r="AA7" s="108"/>
      <c r="AB7" s="108"/>
      <c r="AC7" s="110"/>
      <c r="AD7" s="110"/>
      <c r="AE7" s="110"/>
      <c r="AF7" s="110"/>
      <c r="AG7" s="110"/>
      <c r="AH7" s="110"/>
    </row>
    <row r="8" spans="1:34" x14ac:dyDescent="0.25">
      <c r="A8" s="310" t="s">
        <v>159</v>
      </c>
      <c r="B8" s="112" t="s">
        <v>18</v>
      </c>
      <c r="C8" s="112"/>
      <c r="D8" s="113">
        <v>0</v>
      </c>
      <c r="E8" s="345">
        <v>0</v>
      </c>
      <c r="F8" s="114">
        <f>ROUND(D8*(1+E8),0)</f>
        <v>0</v>
      </c>
      <c r="G8" s="115"/>
      <c r="H8" s="116">
        <v>0</v>
      </c>
      <c r="I8" s="117">
        <f>ROUND(IF(F8&lt;H8,F8,H8),0)</f>
        <v>0</v>
      </c>
      <c r="J8" s="118">
        <v>0</v>
      </c>
      <c r="K8" s="119">
        <v>1</v>
      </c>
      <c r="L8" s="117">
        <f t="shared" ref="L8:L31" si="0">ROUND(I8*J8*12,0)</f>
        <v>0</v>
      </c>
      <c r="M8" s="120"/>
      <c r="N8" s="121"/>
      <c r="O8" s="121"/>
      <c r="P8" s="121"/>
      <c r="Q8" s="109"/>
      <c r="Z8" s="46"/>
      <c r="AA8" s="46"/>
      <c r="AB8" s="46"/>
    </row>
    <row r="9" spans="1:34" x14ac:dyDescent="0.25">
      <c r="A9" s="310" t="s">
        <v>160</v>
      </c>
      <c r="B9" s="112" t="s">
        <v>18</v>
      </c>
      <c r="C9" s="112"/>
      <c r="D9" s="113">
        <v>0</v>
      </c>
      <c r="E9" s="345">
        <v>0</v>
      </c>
      <c r="F9" s="114">
        <f t="shared" ref="F9:F31" si="1">ROUND(D9*(1+E9),0)</f>
        <v>0</v>
      </c>
      <c r="G9" s="115"/>
      <c r="H9" s="116">
        <v>0</v>
      </c>
      <c r="I9" s="117">
        <f t="shared" ref="I9:I31" si="2">ROUND(IF(F9&lt;H9,F9,H9),0)</f>
        <v>0</v>
      </c>
      <c r="J9" s="118">
        <v>0</v>
      </c>
      <c r="K9" s="119">
        <v>2</v>
      </c>
      <c r="L9" s="117">
        <f t="shared" si="0"/>
        <v>0</v>
      </c>
      <c r="M9" s="120"/>
      <c r="N9" s="121"/>
      <c r="O9" s="121"/>
      <c r="P9" s="121"/>
      <c r="Q9" s="121"/>
      <c r="R9" s="121"/>
      <c r="S9" s="121"/>
      <c r="T9" s="109"/>
    </row>
    <row r="10" spans="1:34" x14ac:dyDescent="0.25">
      <c r="A10" s="310" t="s">
        <v>161</v>
      </c>
      <c r="B10" s="112" t="s">
        <v>18</v>
      </c>
      <c r="C10" s="112"/>
      <c r="D10" s="113">
        <v>0</v>
      </c>
      <c r="E10" s="345">
        <v>0</v>
      </c>
      <c r="F10" s="114">
        <f t="shared" si="1"/>
        <v>0</v>
      </c>
      <c r="G10" s="115"/>
      <c r="H10" s="116">
        <v>0</v>
      </c>
      <c r="I10" s="117">
        <f t="shared" si="2"/>
        <v>0</v>
      </c>
      <c r="J10" s="118">
        <v>0</v>
      </c>
      <c r="K10" s="119">
        <v>3</v>
      </c>
      <c r="L10" s="117">
        <f t="shared" si="0"/>
        <v>0</v>
      </c>
      <c r="M10" s="120"/>
      <c r="N10" s="121"/>
      <c r="O10" s="121"/>
      <c r="P10" s="121"/>
      <c r="Q10" s="121"/>
      <c r="R10" s="121"/>
      <c r="S10" s="121"/>
      <c r="T10" s="109"/>
    </row>
    <row r="11" spans="1:34" x14ac:dyDescent="0.25">
      <c r="A11" s="310"/>
      <c r="B11" s="112"/>
      <c r="C11" s="112"/>
      <c r="D11" s="113"/>
      <c r="E11" s="345"/>
      <c r="F11" s="114"/>
      <c r="G11" s="115"/>
      <c r="H11" s="116"/>
      <c r="I11" s="117"/>
      <c r="J11" s="118"/>
      <c r="K11" s="119">
        <v>4</v>
      </c>
      <c r="L11" s="117"/>
      <c r="M11" s="120"/>
      <c r="N11" s="121"/>
      <c r="O11" s="121"/>
      <c r="P11" s="121"/>
      <c r="Q11" s="121"/>
      <c r="R11" s="121"/>
      <c r="S11" s="121"/>
      <c r="T11" s="109"/>
    </row>
    <row r="12" spans="1:34" x14ac:dyDescent="0.25">
      <c r="A12" s="310" t="s">
        <v>160</v>
      </c>
      <c r="B12" s="112" t="s">
        <v>162</v>
      </c>
      <c r="C12" s="112"/>
      <c r="D12" s="113">
        <v>0</v>
      </c>
      <c r="E12" s="345">
        <v>0</v>
      </c>
      <c r="F12" s="114">
        <f t="shared" si="1"/>
        <v>0</v>
      </c>
      <c r="G12" s="115"/>
      <c r="H12" s="116">
        <v>0</v>
      </c>
      <c r="I12" s="117">
        <f t="shared" si="2"/>
        <v>0</v>
      </c>
      <c r="J12" s="118">
        <v>0</v>
      </c>
      <c r="K12" s="119">
        <v>5</v>
      </c>
      <c r="L12" s="117">
        <f t="shared" si="0"/>
        <v>0</v>
      </c>
      <c r="M12" s="120"/>
      <c r="N12" s="121"/>
      <c r="O12" s="121"/>
      <c r="P12" s="121"/>
      <c r="Q12" s="121"/>
      <c r="R12" s="121"/>
      <c r="S12" s="121"/>
      <c r="T12" s="109"/>
    </row>
    <row r="13" spans="1:34" x14ac:dyDescent="0.25">
      <c r="A13" s="310" t="s">
        <v>161</v>
      </c>
      <c r="B13" s="112" t="s">
        <v>162</v>
      </c>
      <c r="C13" s="112"/>
      <c r="D13" s="113">
        <v>0</v>
      </c>
      <c r="E13" s="345">
        <v>0</v>
      </c>
      <c r="F13" s="114">
        <f t="shared" si="1"/>
        <v>0</v>
      </c>
      <c r="G13" s="115"/>
      <c r="H13" s="116">
        <v>0</v>
      </c>
      <c r="I13" s="117">
        <f t="shared" si="2"/>
        <v>0</v>
      </c>
      <c r="J13" s="118">
        <v>0</v>
      </c>
      <c r="K13" s="119">
        <v>6</v>
      </c>
      <c r="L13" s="117">
        <f t="shared" si="0"/>
        <v>0</v>
      </c>
      <c r="M13" s="120"/>
      <c r="N13" s="121"/>
      <c r="O13" s="121"/>
      <c r="P13" s="121"/>
      <c r="Q13" s="121"/>
      <c r="R13" s="121"/>
      <c r="S13" s="121"/>
      <c r="T13" s="109"/>
    </row>
    <row r="14" spans="1:34" x14ac:dyDescent="0.25">
      <c r="A14" s="310" t="s">
        <v>163</v>
      </c>
      <c r="B14" s="112" t="s">
        <v>162</v>
      </c>
      <c r="C14" s="112"/>
      <c r="D14" s="113">
        <v>0</v>
      </c>
      <c r="E14" s="345">
        <v>0</v>
      </c>
      <c r="F14" s="114">
        <f t="shared" si="1"/>
        <v>0</v>
      </c>
      <c r="G14" s="115"/>
      <c r="H14" s="116">
        <v>0</v>
      </c>
      <c r="I14" s="117">
        <f t="shared" si="2"/>
        <v>0</v>
      </c>
      <c r="J14" s="118">
        <v>0</v>
      </c>
      <c r="K14" s="119">
        <v>7</v>
      </c>
      <c r="L14" s="117">
        <f t="shared" si="0"/>
        <v>0</v>
      </c>
      <c r="M14" s="120"/>
      <c r="N14" s="121"/>
      <c r="O14" s="121"/>
      <c r="P14" s="121"/>
      <c r="Q14" s="121"/>
      <c r="R14" s="121"/>
      <c r="S14" s="121"/>
      <c r="T14" s="109"/>
    </row>
    <row r="15" spans="1:34" x14ac:dyDescent="0.25">
      <c r="A15" s="111"/>
      <c r="B15" s="112"/>
      <c r="C15" s="112"/>
      <c r="D15" s="113">
        <v>0</v>
      </c>
      <c r="E15" s="345">
        <v>0</v>
      </c>
      <c r="F15" s="114">
        <f t="shared" si="1"/>
        <v>0</v>
      </c>
      <c r="G15" s="115"/>
      <c r="H15" s="116">
        <v>0</v>
      </c>
      <c r="I15" s="117">
        <f t="shared" si="2"/>
        <v>0</v>
      </c>
      <c r="J15" s="118">
        <v>0</v>
      </c>
      <c r="K15" s="119">
        <v>8</v>
      </c>
      <c r="L15" s="117">
        <f t="shared" si="0"/>
        <v>0</v>
      </c>
      <c r="M15" s="120"/>
      <c r="N15" s="121"/>
      <c r="O15" s="121"/>
      <c r="P15" s="121"/>
      <c r="Q15" s="121"/>
      <c r="R15" s="121"/>
      <c r="S15" s="121"/>
      <c r="T15" s="109"/>
    </row>
    <row r="16" spans="1:34" x14ac:dyDescent="0.25">
      <c r="A16" s="111"/>
      <c r="B16" s="112"/>
      <c r="C16" s="112"/>
      <c r="D16" s="113">
        <v>0</v>
      </c>
      <c r="E16" s="345">
        <v>0</v>
      </c>
      <c r="F16" s="114">
        <f t="shared" si="1"/>
        <v>0</v>
      </c>
      <c r="G16" s="115"/>
      <c r="H16" s="116">
        <v>0</v>
      </c>
      <c r="I16" s="117">
        <f t="shared" si="2"/>
        <v>0</v>
      </c>
      <c r="J16" s="118">
        <v>0</v>
      </c>
      <c r="K16" s="119">
        <v>9</v>
      </c>
      <c r="L16" s="117">
        <f t="shared" si="0"/>
        <v>0</v>
      </c>
      <c r="M16" s="120"/>
      <c r="N16" s="121"/>
      <c r="O16" s="121"/>
      <c r="P16" s="121"/>
      <c r="Q16" s="121"/>
      <c r="R16" s="121"/>
      <c r="S16" s="121"/>
      <c r="T16" s="109"/>
    </row>
    <row r="17" spans="1:20" x14ac:dyDescent="0.25">
      <c r="A17" s="111"/>
      <c r="B17" s="112"/>
      <c r="C17" s="112"/>
      <c r="D17" s="113">
        <v>0</v>
      </c>
      <c r="E17" s="345">
        <v>0</v>
      </c>
      <c r="F17" s="114">
        <f t="shared" si="1"/>
        <v>0</v>
      </c>
      <c r="G17" s="115"/>
      <c r="H17" s="116">
        <v>0</v>
      </c>
      <c r="I17" s="117">
        <f t="shared" si="2"/>
        <v>0</v>
      </c>
      <c r="J17" s="118">
        <v>0</v>
      </c>
      <c r="K17" s="119">
        <v>10</v>
      </c>
      <c r="L17" s="117">
        <f t="shared" si="0"/>
        <v>0</v>
      </c>
      <c r="M17" s="120"/>
      <c r="N17" s="121"/>
      <c r="O17" s="121"/>
      <c r="P17" s="121"/>
      <c r="Q17" s="121"/>
      <c r="R17" s="121"/>
      <c r="S17" s="121"/>
      <c r="T17" s="109"/>
    </row>
    <row r="18" spans="1:20" x14ac:dyDescent="0.25">
      <c r="A18" s="111"/>
      <c r="B18" s="112"/>
      <c r="C18" s="112"/>
      <c r="D18" s="113">
        <v>0</v>
      </c>
      <c r="E18" s="345">
        <v>0</v>
      </c>
      <c r="F18" s="114">
        <f t="shared" si="1"/>
        <v>0</v>
      </c>
      <c r="G18" s="115"/>
      <c r="H18" s="116">
        <v>0</v>
      </c>
      <c r="I18" s="117">
        <f t="shared" si="2"/>
        <v>0</v>
      </c>
      <c r="J18" s="118">
        <v>0</v>
      </c>
      <c r="K18" s="119">
        <v>11</v>
      </c>
      <c r="L18" s="117">
        <f t="shared" si="0"/>
        <v>0</v>
      </c>
      <c r="M18" s="120"/>
      <c r="N18" s="121"/>
      <c r="O18" s="121"/>
      <c r="P18" s="121"/>
      <c r="Q18" s="121"/>
      <c r="R18" s="121"/>
      <c r="S18" s="121"/>
      <c r="T18" s="109"/>
    </row>
    <row r="19" spans="1:20" x14ac:dyDescent="0.25">
      <c r="A19" s="111"/>
      <c r="B19" s="112"/>
      <c r="C19" s="112"/>
      <c r="D19" s="113">
        <v>0</v>
      </c>
      <c r="E19" s="345">
        <v>0</v>
      </c>
      <c r="F19" s="114">
        <f t="shared" si="1"/>
        <v>0</v>
      </c>
      <c r="G19" s="115"/>
      <c r="H19" s="116">
        <v>0</v>
      </c>
      <c r="I19" s="117">
        <f t="shared" si="2"/>
        <v>0</v>
      </c>
      <c r="J19" s="118">
        <v>0</v>
      </c>
      <c r="K19" s="119">
        <v>12</v>
      </c>
      <c r="L19" s="117">
        <f t="shared" si="0"/>
        <v>0</v>
      </c>
      <c r="M19" s="120"/>
      <c r="N19" s="121"/>
      <c r="O19" s="121"/>
      <c r="P19" s="121"/>
      <c r="Q19" s="121"/>
      <c r="R19" s="121"/>
      <c r="S19" s="121"/>
      <c r="T19" s="109"/>
    </row>
    <row r="20" spans="1:20" x14ac:dyDescent="0.25">
      <c r="A20" s="111"/>
      <c r="B20" s="112"/>
      <c r="C20" s="112"/>
      <c r="D20" s="113">
        <v>0</v>
      </c>
      <c r="E20" s="345">
        <v>0</v>
      </c>
      <c r="F20" s="114">
        <f t="shared" si="1"/>
        <v>0</v>
      </c>
      <c r="G20" s="115"/>
      <c r="H20" s="116">
        <v>0</v>
      </c>
      <c r="I20" s="117">
        <f t="shared" si="2"/>
        <v>0</v>
      </c>
      <c r="J20" s="118">
        <v>0</v>
      </c>
      <c r="K20" s="119">
        <v>13</v>
      </c>
      <c r="L20" s="117">
        <f t="shared" si="0"/>
        <v>0</v>
      </c>
      <c r="M20" s="120"/>
      <c r="N20" s="121"/>
      <c r="O20" s="121"/>
      <c r="P20" s="121"/>
      <c r="Q20" s="121"/>
      <c r="R20" s="121"/>
      <c r="S20" s="121"/>
      <c r="T20" s="109"/>
    </row>
    <row r="21" spans="1:20" x14ac:dyDescent="0.25">
      <c r="A21" s="111"/>
      <c r="B21" s="112"/>
      <c r="C21" s="112"/>
      <c r="D21" s="113">
        <v>0</v>
      </c>
      <c r="E21" s="345">
        <v>0</v>
      </c>
      <c r="F21" s="114">
        <f t="shared" si="1"/>
        <v>0</v>
      </c>
      <c r="G21" s="115"/>
      <c r="H21" s="116">
        <v>0</v>
      </c>
      <c r="I21" s="117">
        <f t="shared" si="2"/>
        <v>0</v>
      </c>
      <c r="J21" s="118">
        <v>0</v>
      </c>
      <c r="K21" s="119">
        <v>14</v>
      </c>
      <c r="L21" s="117">
        <f t="shared" si="0"/>
        <v>0</v>
      </c>
      <c r="M21" s="120"/>
      <c r="N21" s="121"/>
      <c r="O21" s="121"/>
      <c r="P21" s="121"/>
      <c r="Q21" s="121"/>
      <c r="R21" s="121"/>
      <c r="S21" s="121"/>
      <c r="T21" s="109"/>
    </row>
    <row r="22" spans="1:20" x14ac:dyDescent="0.25">
      <c r="A22" s="111"/>
      <c r="B22" s="112"/>
      <c r="C22" s="112"/>
      <c r="D22" s="113">
        <v>0</v>
      </c>
      <c r="E22" s="345">
        <v>0</v>
      </c>
      <c r="F22" s="114">
        <f t="shared" si="1"/>
        <v>0</v>
      </c>
      <c r="G22" s="115"/>
      <c r="H22" s="116">
        <v>0</v>
      </c>
      <c r="I22" s="117">
        <f t="shared" si="2"/>
        <v>0</v>
      </c>
      <c r="J22" s="118">
        <v>0</v>
      </c>
      <c r="K22" s="119">
        <v>15</v>
      </c>
      <c r="L22" s="117">
        <f t="shared" si="0"/>
        <v>0</v>
      </c>
      <c r="M22" s="120"/>
      <c r="N22" s="121"/>
      <c r="O22" s="121"/>
      <c r="P22" s="121"/>
      <c r="Q22" s="121"/>
      <c r="R22" s="121"/>
      <c r="S22" s="121"/>
      <c r="T22" s="109"/>
    </row>
    <row r="23" spans="1:20" x14ac:dyDescent="0.25">
      <c r="A23" s="111"/>
      <c r="B23" s="112"/>
      <c r="C23" s="112"/>
      <c r="D23" s="113">
        <v>0</v>
      </c>
      <c r="E23" s="345">
        <v>0</v>
      </c>
      <c r="F23" s="114">
        <f t="shared" si="1"/>
        <v>0</v>
      </c>
      <c r="G23" s="115"/>
      <c r="H23" s="116">
        <v>0</v>
      </c>
      <c r="I23" s="117">
        <f t="shared" si="2"/>
        <v>0</v>
      </c>
      <c r="J23" s="118">
        <v>0</v>
      </c>
      <c r="K23" s="119">
        <v>16</v>
      </c>
      <c r="L23" s="117">
        <f t="shared" si="0"/>
        <v>0</v>
      </c>
      <c r="M23" s="120"/>
      <c r="N23" s="121"/>
      <c r="O23" s="121"/>
      <c r="P23" s="121"/>
      <c r="Q23" s="121"/>
      <c r="R23" s="121"/>
      <c r="S23" s="121"/>
      <c r="T23" s="109"/>
    </row>
    <row r="24" spans="1:20" x14ac:dyDescent="0.25">
      <c r="A24" s="111"/>
      <c r="B24" s="112"/>
      <c r="C24" s="112"/>
      <c r="D24" s="113">
        <v>0</v>
      </c>
      <c r="E24" s="345">
        <v>0</v>
      </c>
      <c r="F24" s="114">
        <f t="shared" si="1"/>
        <v>0</v>
      </c>
      <c r="G24" s="115"/>
      <c r="H24" s="116">
        <v>0</v>
      </c>
      <c r="I24" s="117">
        <f t="shared" si="2"/>
        <v>0</v>
      </c>
      <c r="J24" s="118">
        <v>0</v>
      </c>
      <c r="K24" s="119">
        <v>17</v>
      </c>
      <c r="L24" s="117">
        <f t="shared" si="0"/>
        <v>0</v>
      </c>
      <c r="M24" s="120"/>
      <c r="N24" s="121"/>
      <c r="O24" s="121"/>
      <c r="P24" s="121"/>
      <c r="Q24" s="121"/>
      <c r="R24" s="121"/>
      <c r="S24" s="121"/>
      <c r="T24" s="109"/>
    </row>
    <row r="25" spans="1:20" x14ac:dyDescent="0.25">
      <c r="A25" s="111"/>
      <c r="B25" s="112"/>
      <c r="C25" s="112"/>
      <c r="D25" s="113">
        <v>0</v>
      </c>
      <c r="E25" s="345">
        <v>0</v>
      </c>
      <c r="F25" s="114">
        <f t="shared" si="1"/>
        <v>0</v>
      </c>
      <c r="G25" s="115"/>
      <c r="H25" s="116">
        <v>0</v>
      </c>
      <c r="I25" s="117">
        <f t="shared" si="2"/>
        <v>0</v>
      </c>
      <c r="J25" s="118">
        <v>0</v>
      </c>
      <c r="K25" s="119">
        <v>18</v>
      </c>
      <c r="L25" s="117">
        <f t="shared" si="0"/>
        <v>0</v>
      </c>
      <c r="M25" s="120"/>
      <c r="N25" s="121"/>
      <c r="O25" s="121"/>
      <c r="P25" s="121"/>
      <c r="Q25" s="121"/>
      <c r="R25" s="121"/>
      <c r="S25" s="121"/>
      <c r="T25" s="109"/>
    </row>
    <row r="26" spans="1:20" x14ac:dyDescent="0.25">
      <c r="A26" s="111"/>
      <c r="B26" s="112"/>
      <c r="C26" s="112"/>
      <c r="D26" s="113">
        <v>0</v>
      </c>
      <c r="E26" s="345">
        <v>0</v>
      </c>
      <c r="F26" s="114">
        <f t="shared" si="1"/>
        <v>0</v>
      </c>
      <c r="G26" s="115"/>
      <c r="H26" s="116">
        <v>0</v>
      </c>
      <c r="I26" s="117">
        <f t="shared" si="2"/>
        <v>0</v>
      </c>
      <c r="J26" s="118">
        <v>0</v>
      </c>
      <c r="K26" s="119">
        <v>19</v>
      </c>
      <c r="L26" s="117">
        <f t="shared" si="0"/>
        <v>0</v>
      </c>
      <c r="M26" s="120"/>
      <c r="N26" s="121"/>
      <c r="O26" s="121"/>
      <c r="P26" s="121"/>
      <c r="Q26" s="121"/>
      <c r="R26" s="121"/>
      <c r="S26" s="121"/>
      <c r="T26" s="109"/>
    </row>
    <row r="27" spans="1:20" x14ac:dyDescent="0.25">
      <c r="A27" s="111"/>
      <c r="B27" s="112"/>
      <c r="C27" s="112"/>
      <c r="D27" s="113">
        <v>0</v>
      </c>
      <c r="E27" s="345">
        <v>0</v>
      </c>
      <c r="F27" s="114">
        <f t="shared" si="1"/>
        <v>0</v>
      </c>
      <c r="G27" s="115"/>
      <c r="H27" s="116">
        <v>0</v>
      </c>
      <c r="I27" s="117">
        <f t="shared" si="2"/>
        <v>0</v>
      </c>
      <c r="J27" s="118">
        <v>0</v>
      </c>
      <c r="K27" s="119">
        <v>20</v>
      </c>
      <c r="L27" s="117">
        <f t="shared" si="0"/>
        <v>0</v>
      </c>
      <c r="M27" s="120"/>
      <c r="N27" s="121"/>
      <c r="O27" s="121"/>
      <c r="P27" s="121"/>
      <c r="Q27" s="121"/>
      <c r="R27" s="121"/>
      <c r="S27" s="121"/>
      <c r="T27" s="109"/>
    </row>
    <row r="28" spans="1:20" x14ac:dyDescent="0.25">
      <c r="A28" s="122"/>
      <c r="B28" s="112"/>
      <c r="C28" s="112"/>
      <c r="D28" s="113">
        <v>0</v>
      </c>
      <c r="E28" s="345">
        <v>0</v>
      </c>
      <c r="F28" s="114">
        <f t="shared" si="1"/>
        <v>0</v>
      </c>
      <c r="G28" s="115"/>
      <c r="H28" s="116">
        <v>0</v>
      </c>
      <c r="I28" s="117">
        <f t="shared" si="2"/>
        <v>0</v>
      </c>
      <c r="J28" s="118">
        <v>0</v>
      </c>
      <c r="K28" s="119">
        <v>21</v>
      </c>
      <c r="L28" s="117">
        <f t="shared" si="0"/>
        <v>0</v>
      </c>
      <c r="M28" s="120"/>
      <c r="N28" s="121"/>
      <c r="O28" s="121"/>
      <c r="P28" s="121"/>
      <c r="Q28" s="121"/>
      <c r="R28" s="121"/>
      <c r="S28" s="121"/>
      <c r="T28" s="109"/>
    </row>
    <row r="29" spans="1:20" x14ac:dyDescent="0.25">
      <c r="A29" s="122"/>
      <c r="B29" s="112"/>
      <c r="C29" s="112"/>
      <c r="D29" s="113">
        <v>0</v>
      </c>
      <c r="E29" s="345">
        <v>0</v>
      </c>
      <c r="F29" s="114">
        <f t="shared" si="1"/>
        <v>0</v>
      </c>
      <c r="G29" s="115"/>
      <c r="H29" s="116">
        <v>0</v>
      </c>
      <c r="I29" s="117">
        <f t="shared" si="2"/>
        <v>0</v>
      </c>
      <c r="J29" s="118">
        <v>0</v>
      </c>
      <c r="K29" s="119">
        <v>22</v>
      </c>
      <c r="L29" s="117">
        <f t="shared" si="0"/>
        <v>0</v>
      </c>
      <c r="M29" s="120"/>
      <c r="N29" s="121"/>
      <c r="O29" s="121"/>
      <c r="P29" s="121"/>
      <c r="Q29" s="121"/>
      <c r="R29" s="121"/>
      <c r="S29" s="121"/>
      <c r="T29" s="109"/>
    </row>
    <row r="30" spans="1:20" x14ac:dyDescent="0.25">
      <c r="A30" s="122"/>
      <c r="B30" s="112"/>
      <c r="C30" s="112"/>
      <c r="D30" s="113">
        <v>0</v>
      </c>
      <c r="E30" s="345">
        <v>0</v>
      </c>
      <c r="F30" s="114">
        <f t="shared" si="1"/>
        <v>0</v>
      </c>
      <c r="G30" s="115"/>
      <c r="H30" s="116">
        <v>0</v>
      </c>
      <c r="I30" s="117">
        <f t="shared" si="2"/>
        <v>0</v>
      </c>
      <c r="J30" s="118">
        <v>0</v>
      </c>
      <c r="K30" s="119">
        <v>23</v>
      </c>
      <c r="L30" s="117">
        <f t="shared" si="0"/>
        <v>0</v>
      </c>
      <c r="M30" s="120"/>
      <c r="N30" s="121"/>
      <c r="O30" s="121"/>
      <c r="P30" s="121"/>
      <c r="Q30" s="121"/>
      <c r="R30" s="121"/>
      <c r="S30" s="121"/>
      <c r="T30" s="109"/>
    </row>
    <row r="31" spans="1:20" ht="13.5" customHeight="1" x14ac:dyDescent="0.25">
      <c r="A31" s="122"/>
      <c r="B31" s="112"/>
      <c r="C31" s="112"/>
      <c r="D31" s="113">
        <v>0</v>
      </c>
      <c r="E31" s="345">
        <v>0</v>
      </c>
      <c r="F31" s="114">
        <f t="shared" si="1"/>
        <v>0</v>
      </c>
      <c r="G31" s="115"/>
      <c r="H31" s="116">
        <v>0</v>
      </c>
      <c r="I31" s="117">
        <f t="shared" si="2"/>
        <v>0</v>
      </c>
      <c r="J31" s="118">
        <v>0</v>
      </c>
      <c r="K31" s="119">
        <v>24</v>
      </c>
      <c r="L31" s="117">
        <f t="shared" si="0"/>
        <v>0</v>
      </c>
      <c r="M31" s="120"/>
      <c r="N31" s="121"/>
      <c r="O31" s="121"/>
      <c r="P31" s="121"/>
      <c r="Q31" s="121"/>
      <c r="R31" s="121"/>
      <c r="S31" s="121"/>
      <c r="T31" s="109"/>
    </row>
    <row r="32" spans="1:20" ht="6.6" customHeight="1" thickBot="1" x14ac:dyDescent="0.3">
      <c r="A32" s="123"/>
      <c r="B32" s="124"/>
      <c r="C32" s="125"/>
      <c r="D32" s="126"/>
      <c r="E32" s="126"/>
      <c r="F32" s="126"/>
      <c r="G32" s="127"/>
      <c r="H32" s="128"/>
      <c r="I32" s="129"/>
      <c r="J32" s="130"/>
      <c r="K32" s="131"/>
      <c r="L32" s="130"/>
      <c r="M32" s="120"/>
      <c r="N32" s="107"/>
      <c r="O32" s="107"/>
      <c r="P32" s="107"/>
      <c r="Q32" s="107"/>
      <c r="R32" s="107"/>
      <c r="S32" s="107"/>
      <c r="T32" s="109"/>
    </row>
    <row r="33" spans="1:20" ht="17.25" thickTop="1" thickBot="1" x14ac:dyDescent="0.3">
      <c r="A33" s="132"/>
      <c r="B33" s="133" t="s">
        <v>106</v>
      </c>
      <c r="C33" s="134">
        <f>SUM(C8:C31)</f>
        <v>0</v>
      </c>
      <c r="D33" s="135"/>
      <c r="E33" s="136"/>
      <c r="F33" s="136"/>
      <c r="G33" s="137"/>
      <c r="H33" s="136"/>
      <c r="I33" s="138"/>
      <c r="J33" s="139">
        <f>SUM(J8:J31)</f>
        <v>0</v>
      </c>
      <c r="K33" s="140" t="s">
        <v>107</v>
      </c>
      <c r="L33" s="141">
        <f>SUM(L8:L31)</f>
        <v>0</v>
      </c>
      <c r="M33" s="120"/>
      <c r="N33" s="142"/>
      <c r="O33" s="142"/>
      <c r="P33" s="142"/>
      <c r="Q33" s="143"/>
      <c r="R33" s="142"/>
      <c r="S33" s="107"/>
      <c r="T33" s="107"/>
    </row>
    <row r="34" spans="1:20" ht="16.5" thickTop="1" x14ac:dyDescent="0.25">
      <c r="A34" s="42"/>
      <c r="B34" s="43"/>
      <c r="C34" s="95"/>
      <c r="D34" s="100"/>
      <c r="E34" s="100"/>
      <c r="F34" s="100"/>
      <c r="G34" s="100"/>
      <c r="H34" s="144"/>
      <c r="I34" s="145"/>
      <c r="J34" s="145"/>
      <c r="K34" s="100"/>
      <c r="L34" s="43"/>
      <c r="M34" s="44"/>
      <c r="N34" s="142"/>
      <c r="O34" s="142"/>
      <c r="P34" s="142"/>
      <c r="Q34" s="146"/>
      <c r="R34" s="142"/>
      <c r="S34" s="107"/>
      <c r="T34" s="107"/>
    </row>
    <row r="35" spans="1:20" x14ac:dyDescent="0.25">
      <c r="A35" s="147" t="s">
        <v>108</v>
      </c>
      <c r="B35" s="148"/>
      <c r="C35" s="95"/>
      <c r="D35" s="100"/>
      <c r="E35" s="100"/>
      <c r="F35" s="100"/>
      <c r="G35" s="100"/>
      <c r="H35" s="144"/>
      <c r="I35" s="144"/>
      <c r="J35" s="149" t="s">
        <v>109</v>
      </c>
      <c r="K35" s="150" t="s">
        <v>107</v>
      </c>
      <c r="L35" s="117">
        <f>L33</f>
        <v>0</v>
      </c>
      <c r="M35" s="151"/>
      <c r="O35" s="142"/>
      <c r="P35" s="152"/>
      <c r="Q35" s="142"/>
    </row>
    <row r="36" spans="1:20" ht="4.9000000000000004" customHeight="1" x14ac:dyDescent="0.25">
      <c r="A36" s="147"/>
      <c r="B36" s="148"/>
      <c r="C36" s="95"/>
      <c r="D36" s="100"/>
      <c r="E36" s="100"/>
      <c r="F36" s="100"/>
      <c r="G36" s="100"/>
      <c r="H36" s="144"/>
      <c r="I36" s="144"/>
      <c r="J36" s="149"/>
      <c r="K36" s="150"/>
      <c r="L36" s="153"/>
      <c r="M36" s="151"/>
    </row>
    <row r="37" spans="1:20" ht="14.45" customHeight="1" x14ac:dyDescent="0.25">
      <c r="A37" s="147" t="s">
        <v>110</v>
      </c>
      <c r="B37" s="148"/>
      <c r="C37" s="95"/>
      <c r="D37" s="100"/>
      <c r="E37" s="100"/>
      <c r="F37" s="100"/>
      <c r="G37" s="154"/>
      <c r="H37" s="144"/>
      <c r="I37" s="145"/>
      <c r="J37" s="145"/>
      <c r="K37" s="150" t="s">
        <v>111</v>
      </c>
      <c r="L37" s="113">
        <v>0</v>
      </c>
      <c r="M37" s="44"/>
    </row>
    <row r="38" spans="1:20" ht="4.9000000000000004" customHeight="1" x14ac:dyDescent="0.25">
      <c r="A38" s="147"/>
      <c r="B38" s="148"/>
      <c r="C38" s="95"/>
      <c r="D38" s="100"/>
      <c r="E38" s="100"/>
      <c r="F38" s="100"/>
      <c r="G38" s="154"/>
      <c r="H38" s="144"/>
      <c r="I38" s="145"/>
      <c r="J38" s="145"/>
      <c r="K38" s="150"/>
      <c r="L38" s="155"/>
      <c r="M38" s="44"/>
    </row>
    <row r="39" spans="1:20" x14ac:dyDescent="0.25">
      <c r="A39" s="156" t="s">
        <v>112</v>
      </c>
      <c r="B39" s="157"/>
      <c r="C39" s="158"/>
      <c r="D39" s="158"/>
      <c r="E39" s="158"/>
      <c r="F39" s="158"/>
      <c r="G39" s="159"/>
      <c r="H39" s="160"/>
      <c r="I39" s="158"/>
      <c r="J39" s="149" t="s">
        <v>113</v>
      </c>
      <c r="K39" s="161" t="s">
        <v>114</v>
      </c>
      <c r="L39" s="162">
        <f>L35-L37</f>
        <v>0</v>
      </c>
      <c r="M39" s="106"/>
      <c r="O39" s="143"/>
    </row>
    <row r="40" spans="1:20" x14ac:dyDescent="0.25">
      <c r="A40" s="156"/>
      <c r="B40" s="157"/>
      <c r="C40" s="158"/>
      <c r="D40" s="158"/>
      <c r="E40" s="158"/>
      <c r="F40" s="158"/>
      <c r="G40" s="159"/>
      <c r="H40" s="160"/>
      <c r="I40" s="158"/>
      <c r="J40" s="149"/>
      <c r="K40" s="161"/>
      <c r="L40" s="163"/>
      <c r="M40" s="106"/>
    </row>
    <row r="41" spans="1:20" x14ac:dyDescent="0.25">
      <c r="A41" s="443" t="s">
        <v>142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"/>
      <c r="P41" s="164"/>
      <c r="Q41" s="164"/>
    </row>
    <row r="42" spans="1:20" x14ac:dyDescent="0.25">
      <c r="A42" s="165" t="s">
        <v>55</v>
      </c>
      <c r="B42" s="166"/>
      <c r="C42" s="158"/>
      <c r="D42" s="158"/>
      <c r="E42" s="158"/>
      <c r="F42" s="158"/>
      <c r="G42" s="159"/>
      <c r="H42" s="160"/>
      <c r="I42" s="159"/>
      <c r="J42" s="159"/>
      <c r="K42" s="145"/>
      <c r="L42" s="43"/>
      <c r="M42" s="44"/>
    </row>
    <row r="43" spans="1:20" x14ac:dyDescent="0.25">
      <c r="A43" s="165" t="s">
        <v>184</v>
      </c>
      <c r="B43" s="167"/>
      <c r="C43" s="168"/>
      <c r="D43" s="169"/>
      <c r="E43" s="169"/>
      <c r="F43" s="167"/>
      <c r="G43" s="166"/>
      <c r="H43" s="159"/>
      <c r="I43" s="145"/>
      <c r="J43" s="145"/>
      <c r="K43" s="145"/>
      <c r="L43" s="43"/>
      <c r="M43" s="44"/>
      <c r="P43" s="170"/>
      <c r="Q43" s="171"/>
      <c r="R43" s="164"/>
    </row>
    <row r="44" spans="1:20" ht="15" customHeight="1" x14ac:dyDescent="0.25">
      <c r="A44" s="165" t="s">
        <v>180</v>
      </c>
      <c r="B44" s="166"/>
      <c r="C44" s="159"/>
      <c r="D44" s="169"/>
      <c r="E44" s="169"/>
      <c r="F44" s="169"/>
      <c r="G44" s="172"/>
      <c r="H44" s="144"/>
      <c r="I44" s="145"/>
      <c r="J44" s="145"/>
      <c r="K44" s="145"/>
      <c r="L44" s="43"/>
      <c r="M44" s="44"/>
      <c r="P44" s="142"/>
      <c r="Q44" s="143"/>
    </row>
    <row r="45" spans="1:20" ht="30.75" customHeight="1" x14ac:dyDescent="0.25">
      <c r="A45" s="447" t="s">
        <v>185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9"/>
      <c r="P45" s="142"/>
      <c r="Q45" s="143"/>
    </row>
    <row r="46" spans="1:20" ht="15" customHeight="1" x14ac:dyDescent="0.25">
      <c r="A46" s="165" t="s">
        <v>157</v>
      </c>
      <c r="B46" s="166"/>
      <c r="C46" s="159"/>
      <c r="D46" s="169"/>
      <c r="E46" s="169"/>
      <c r="F46" s="169"/>
      <c r="G46" s="172"/>
      <c r="H46" s="144"/>
      <c r="I46" s="145"/>
      <c r="J46" s="145"/>
      <c r="K46" s="145"/>
      <c r="L46" s="43"/>
      <c r="M46" s="44"/>
      <c r="P46" s="142"/>
      <c r="Q46" s="143"/>
    </row>
    <row r="47" spans="1:20" x14ac:dyDescent="0.25">
      <c r="A47" s="173" t="s">
        <v>158</v>
      </c>
      <c r="B47" s="173"/>
      <c r="C47" s="173"/>
      <c r="D47" s="173"/>
      <c r="E47" s="173"/>
      <c r="F47" s="173"/>
      <c r="G47" s="354"/>
      <c r="H47" s="174"/>
      <c r="I47" s="175"/>
      <c r="J47" s="175"/>
      <c r="K47" s="175"/>
      <c r="L47" s="45"/>
      <c r="M47" s="79"/>
      <c r="P47" s="142"/>
      <c r="Q47" s="143"/>
      <c r="R47" s="176"/>
    </row>
    <row r="48" spans="1:20" x14ac:dyDescent="0.25">
      <c r="A48" s="159"/>
      <c r="B48" s="159"/>
      <c r="C48" s="159"/>
      <c r="D48" s="169"/>
      <c r="E48" s="169"/>
      <c r="F48" s="169"/>
      <c r="G48" s="172"/>
      <c r="H48" s="144"/>
      <c r="I48" s="145"/>
      <c r="J48" s="145"/>
      <c r="K48" s="145"/>
      <c r="P48" s="142"/>
    </row>
    <row r="49" spans="1:11" x14ac:dyDescent="0.25">
      <c r="A49" s="166"/>
      <c r="B49" s="166"/>
      <c r="C49" s="159"/>
      <c r="D49" s="169"/>
      <c r="E49" s="169"/>
      <c r="F49" s="169"/>
      <c r="G49" s="172"/>
      <c r="H49" s="144"/>
      <c r="I49" s="145"/>
      <c r="J49" s="145"/>
      <c r="K49" s="145"/>
    </row>
    <row r="50" spans="1:11" x14ac:dyDescent="0.25">
      <c r="A50" s="166"/>
      <c r="B50" s="166"/>
      <c r="C50" s="159"/>
      <c r="D50" s="168"/>
      <c r="E50" s="168"/>
      <c r="F50" s="168"/>
      <c r="G50" s="177"/>
      <c r="H50" s="144"/>
      <c r="I50" s="145"/>
      <c r="J50" s="145"/>
      <c r="K50" s="145"/>
    </row>
    <row r="51" spans="1:11" x14ac:dyDescent="0.25">
      <c r="A51" s="166"/>
      <c r="B51" s="166"/>
      <c r="C51" s="159"/>
      <c r="D51" s="168"/>
      <c r="E51" s="168"/>
      <c r="F51" s="168"/>
      <c r="G51" s="177"/>
      <c r="H51" s="144"/>
      <c r="I51" s="145"/>
      <c r="J51" s="145"/>
      <c r="K51" s="145"/>
    </row>
    <row r="52" spans="1:11" x14ac:dyDescent="0.25">
      <c r="A52" s="166"/>
      <c r="B52" s="166"/>
      <c r="C52" s="168"/>
      <c r="D52" s="168"/>
      <c r="E52" s="168"/>
      <c r="F52" s="168"/>
      <c r="G52" s="168"/>
      <c r="H52" s="144"/>
      <c r="I52" s="145"/>
      <c r="J52" s="145"/>
      <c r="K52" s="145"/>
    </row>
    <row r="53" spans="1:11" x14ac:dyDescent="0.25">
      <c r="A53" s="435"/>
      <c r="B53" s="435"/>
      <c r="C53" s="435"/>
      <c r="D53" s="435"/>
      <c r="E53" s="435"/>
      <c r="F53" s="435"/>
      <c r="G53" s="435"/>
      <c r="H53" s="435"/>
      <c r="I53" s="435"/>
      <c r="J53" s="435"/>
      <c r="K53" s="435"/>
    </row>
    <row r="54" spans="1:11" x14ac:dyDescent="0.25">
      <c r="A54" s="166"/>
      <c r="B54" s="166"/>
      <c r="C54" s="159"/>
      <c r="D54" s="168"/>
      <c r="E54" s="168"/>
      <c r="F54" s="168"/>
      <c r="G54" s="168"/>
      <c r="H54" s="144"/>
      <c r="I54" s="145"/>
      <c r="J54" s="145"/>
      <c r="K54" s="145"/>
    </row>
    <row r="55" spans="1:11" x14ac:dyDescent="0.25">
      <c r="A55" s="159"/>
      <c r="B55" s="159"/>
      <c r="C55" s="168"/>
      <c r="D55" s="168"/>
      <c r="E55" s="168"/>
      <c r="F55" s="168"/>
      <c r="G55" s="168"/>
      <c r="H55" s="144"/>
      <c r="I55" s="145"/>
      <c r="J55" s="145"/>
      <c r="K55" s="145"/>
    </row>
    <row r="56" spans="1:11" x14ac:dyDescent="0.25">
      <c r="A56" s="166"/>
      <c r="B56" s="166"/>
      <c r="C56" s="159"/>
      <c r="D56" s="168"/>
      <c r="E56" s="168"/>
      <c r="F56" s="168"/>
      <c r="G56" s="168"/>
      <c r="H56" s="144"/>
      <c r="I56" s="145"/>
      <c r="J56" s="145"/>
      <c r="K56" s="145"/>
    </row>
    <row r="57" spans="1:11" x14ac:dyDescent="0.25">
      <c r="A57" s="168"/>
      <c r="B57" s="168"/>
      <c r="C57" s="168"/>
      <c r="D57" s="168"/>
      <c r="E57" s="168"/>
      <c r="F57" s="168"/>
      <c r="G57" s="177"/>
      <c r="H57" s="144"/>
      <c r="I57" s="145"/>
      <c r="J57" s="145"/>
      <c r="K57" s="145"/>
    </row>
    <row r="58" spans="1:11" x14ac:dyDescent="0.25">
      <c r="A58" s="168"/>
      <c r="B58" s="168"/>
      <c r="C58" s="168"/>
      <c r="D58" s="168"/>
      <c r="E58" s="168"/>
      <c r="F58" s="168"/>
      <c r="G58" s="168"/>
      <c r="H58" s="144"/>
      <c r="I58" s="145"/>
      <c r="J58" s="145"/>
      <c r="K58" s="145"/>
    </row>
    <row r="59" spans="1:11" x14ac:dyDescent="0.25">
      <c r="A59" s="166"/>
      <c r="B59" s="166"/>
      <c r="C59" s="178"/>
      <c r="D59" s="177"/>
      <c r="E59" s="177"/>
      <c r="F59" s="177"/>
      <c r="G59" s="177"/>
      <c r="H59" s="144"/>
      <c r="I59" s="145"/>
      <c r="J59" s="145"/>
      <c r="K59" s="145"/>
    </row>
    <row r="60" spans="1:11" x14ac:dyDescent="0.25">
      <c r="A60" s="166"/>
      <c r="B60" s="166"/>
      <c r="C60" s="168"/>
      <c r="D60" s="168"/>
      <c r="E60" s="168"/>
      <c r="F60" s="168"/>
      <c r="G60" s="168"/>
      <c r="H60" s="144"/>
      <c r="I60" s="145"/>
      <c r="J60" s="145"/>
      <c r="K60" s="145"/>
    </row>
    <row r="61" spans="1:11" x14ac:dyDescent="0.25">
      <c r="A61" s="168"/>
      <c r="B61" s="168"/>
      <c r="C61" s="168"/>
      <c r="D61" s="144"/>
      <c r="E61" s="144"/>
      <c r="F61" s="144"/>
      <c r="G61" s="144"/>
      <c r="H61" s="144"/>
      <c r="I61" s="145"/>
      <c r="J61" s="145"/>
      <c r="K61" s="145"/>
    </row>
    <row r="62" spans="1:11" x14ac:dyDescent="0.25">
      <c r="A62" s="168"/>
      <c r="B62" s="168"/>
      <c r="C62" s="168"/>
      <c r="D62" s="144"/>
      <c r="E62" s="144"/>
      <c r="F62" s="144"/>
      <c r="G62" s="144"/>
      <c r="H62" s="144"/>
      <c r="I62" s="145"/>
      <c r="J62" s="145"/>
      <c r="K62" s="145"/>
    </row>
    <row r="63" spans="1:11" x14ac:dyDescent="0.25">
      <c r="A63" s="159"/>
      <c r="B63" s="159"/>
      <c r="C63" s="159"/>
      <c r="D63" s="177"/>
      <c r="E63" s="177"/>
      <c r="F63" s="177"/>
      <c r="G63" s="177"/>
      <c r="H63" s="144"/>
      <c r="I63" s="145"/>
      <c r="J63" s="145"/>
      <c r="K63" s="145"/>
    </row>
    <row r="64" spans="1:11" x14ac:dyDescent="0.25">
      <c r="A64" s="168"/>
      <c r="B64" s="168"/>
      <c r="C64" s="168"/>
      <c r="D64" s="168"/>
      <c r="E64" s="168"/>
      <c r="F64" s="168"/>
      <c r="G64" s="168"/>
      <c r="H64" s="144"/>
      <c r="I64" s="145"/>
      <c r="J64" s="145"/>
      <c r="K64" s="145"/>
    </row>
    <row r="65" spans="1:12" x14ac:dyDescent="0.25">
      <c r="A65" s="168"/>
      <c r="B65" s="168"/>
      <c r="C65" s="168"/>
      <c r="D65" s="168"/>
      <c r="E65" s="168"/>
      <c r="F65" s="168"/>
      <c r="G65" s="168"/>
      <c r="H65" s="144"/>
      <c r="I65" s="145"/>
      <c r="J65" s="145"/>
      <c r="K65" s="145"/>
    </row>
    <row r="66" spans="1:12" x14ac:dyDescent="0.25">
      <c r="A66" s="148"/>
      <c r="B66" s="148"/>
      <c r="C66" s="148"/>
      <c r="D66" s="148"/>
      <c r="E66" s="148"/>
      <c r="F66" s="148"/>
      <c r="G66" s="148"/>
      <c r="H66" s="144"/>
      <c r="I66" s="145"/>
      <c r="J66" s="145"/>
      <c r="K66" s="43"/>
    </row>
    <row r="67" spans="1:12" x14ac:dyDescent="0.25">
      <c r="A67" s="148"/>
      <c r="B67" s="148"/>
      <c r="C67" s="148"/>
      <c r="D67" s="148"/>
      <c r="E67" s="148"/>
      <c r="F67" s="148"/>
      <c r="G67" s="148"/>
      <c r="H67" s="144"/>
      <c r="I67" s="145"/>
      <c r="J67" s="145"/>
      <c r="K67" s="43"/>
      <c r="L67" s="43"/>
    </row>
    <row r="68" spans="1:12" ht="15.75" customHeight="1" x14ac:dyDescent="0.25">
      <c r="A68" s="148"/>
      <c r="B68" s="148"/>
      <c r="C68" s="148"/>
      <c r="D68" s="148"/>
      <c r="E68" s="148"/>
      <c r="F68" s="148"/>
      <c r="G68" s="154"/>
      <c r="H68" s="144"/>
      <c r="I68" s="145"/>
      <c r="J68" s="145"/>
      <c r="K68" s="43"/>
      <c r="L68" s="43"/>
    </row>
    <row r="69" spans="1:12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1:12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</row>
  </sheetData>
  <mergeCells count="4">
    <mergeCell ref="A41:L41"/>
    <mergeCell ref="A53:K53"/>
    <mergeCell ref="O1:U2"/>
    <mergeCell ref="A45:M45"/>
  </mergeCells>
  <phoneticPr fontId="0" type="noConversion"/>
  <printOptions horizontalCentered="1"/>
  <pageMargins left="0.196850393700787" right="0.18" top="0.83" bottom="0.36" header="0.511811023622047" footer="0.28999999999999998"/>
  <pageSetup scale="81" orientation="portrait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1fbfa1-82ca-4939-9932-d97b8d6ad3e9">
      <Value>1783</Value>
    </TaxCatchAll>
    <TaxKeywordTaxHTField xmlns="84bfe73d-9931-4a9e-aed7-58a7489a3b4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Subsidy Approval Estimate Template</TermName>
          <TermId xmlns="http://schemas.microsoft.com/office/infopath/2007/PartnerControls">23b7e5a7-e673-461a-b7f0-43425866bc4f</TermId>
        </TermInfo>
      </Terms>
    </TaxKeywordTaxHT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imcoe County Document" ma:contentTypeID="0x010100E41E75E2508AC940B81E5CD5C89986C1000D88F1666B79C24A9EB9EC96162C7B9F" ma:contentTypeVersion="13" ma:contentTypeDescription="" ma:contentTypeScope="" ma:versionID="0cdfaf4914b5449328b44f9b5ea18efd">
  <xsd:schema xmlns:xsd="http://www.w3.org/2001/XMLSchema" xmlns:xs="http://www.w3.org/2001/XMLSchema" xmlns:p="http://schemas.microsoft.com/office/2006/metadata/properties" xmlns:ns2="84bfe73d-9931-4a9e-aed7-58a7489a3b45" xmlns:ns3="a41fbfa1-82ca-4939-9932-d97b8d6ad3e9" targetNamespace="http://schemas.microsoft.com/office/2006/metadata/properties" ma:root="true" ma:fieldsID="39fed53c9488a64275dddf93b81ab8b9" ns2:_="" ns3:_="">
    <xsd:import namespace="84bfe73d-9931-4a9e-aed7-58a7489a3b45"/>
    <xsd:import namespace="a41fbfa1-82ca-4939-9932-d97b8d6ad3e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  <xsd:element ref="ns3:TaxCatchAllLabe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fe73d-9931-4a9e-aed7-58a7489a3b4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Content Keywords" ma:readOnly="false" ma:fieldId="{23f27201-bee3-471e-b2e7-b64fd8b7ca38}" ma:taxonomyMulti="true" ma:sspId="55684338-cd78-4ab2-8128-fd117ec405e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fbfa1-82ca-4939-9932-d97b8d6ad3e9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b3b9e4d-25bf-4f4c-8256-de6a335ee300}" ma:internalName="TaxCatchAll" ma:readOnly="false" ma:showField="CatchAllData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b3b9e4d-25bf-4f4c-8256-de6a335ee300}" ma:internalName="TaxCatchAllLabel" ma:readOnly="true" ma:showField="CatchAllDataLabel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734204-A052-4F0A-9422-6D6A45DB5F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636CAA-D41C-4EA0-BE8A-59A06D20FB22}">
  <ds:schemaRefs>
    <ds:schemaRef ds:uri="http://schemas.microsoft.com/office/2006/documentManagement/types"/>
    <ds:schemaRef ds:uri="http://purl.org/dc/dcmitype/"/>
    <ds:schemaRef ds:uri="6089a859-8082-4c9e-b2fa-7d36dd5be5a5"/>
    <ds:schemaRef ds:uri="http://schemas.openxmlformats.org/package/2006/metadata/core-properties"/>
    <ds:schemaRef ds:uri="41961f3e-a088-41b5-a19f-49d02cad8de8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A81CE34-EC83-4654-8CC2-6768ED1079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</vt:lpstr>
      <vt:lpstr>Subsidy Summary</vt:lpstr>
      <vt:lpstr>Benchmark Revenue and expense</vt:lpstr>
      <vt:lpstr>Operating &amp; Prop Tax Subsidy</vt:lpstr>
      <vt:lpstr>RGI Subsidy</vt:lpstr>
      <vt:lpstr>'Benchmark Revenue and expense'!Print_Area</vt:lpstr>
      <vt:lpstr>Cover!Print_Area</vt:lpstr>
      <vt:lpstr>'Operating &amp; Prop Tax Subsidy'!Print_Area</vt:lpstr>
      <vt:lpstr>'RGI Subsidy'!Print_Area</vt:lpstr>
      <vt:lpstr>'Subsidy Summary'!Print_Area</vt:lpstr>
    </vt:vector>
  </TitlesOfParts>
  <Company>Regional Municipality of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Subsidy Estimate Template</dc:title>
  <dc:creator>York Region</dc:creator>
  <cp:keywords>Subsidy Approval Estimate Template</cp:keywords>
  <cp:lastModifiedBy>Magee, Aren</cp:lastModifiedBy>
  <cp:lastPrinted>2019-11-07T21:01:15Z</cp:lastPrinted>
  <dcterms:created xsi:type="dcterms:W3CDTF">2001-09-18T13:52:11Z</dcterms:created>
  <dcterms:modified xsi:type="dcterms:W3CDTF">2022-09-20T13:16:00Z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0x010100E41E75E2508AC940B81E5CD5C89986C1000D88F1666B79C24A9EB9EC96162C7B9F</vt:lpwstr>
  </property>
  <property fmtid="{D5CDD505-2E9C-101B-9397-08002B2CF9AE}" pid="3" name="_dlc_DocIdItemGuid">
    <vt:lpwstr>c611c36b-2c19-4feb-a121-eaaf9057f3e5</vt:lpwstr>
  </property>
  <property fmtid="{D5CDD505-2E9C-101B-9397-08002B2CF9AE}" pid="4" name="Provider Document Type">
    <vt:lpwstr>159;#Subsidy|e4cbaf77-4b92-42c8-8c2e-13006e6eee4b</vt:lpwstr>
  </property>
  <property fmtid="{D5CDD505-2E9C-101B-9397-08002B2CF9AE}" pid="5" name="TaxKeyword">
    <vt:lpwstr>1783;#Subsidy Approval Estimate Template|23b7e5a7-e673-461a-b7f0-43425866bc4f</vt:lpwstr>
  </property>
  <property fmtid="{D5CDD505-2E9C-101B-9397-08002B2CF9AE}" pid="6" name="Order">
    <vt:r8>929400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File Closed">
    <vt:lpwstr>No</vt:lpwstr>
  </property>
  <property fmtid="{D5CDD505-2E9C-101B-9397-08002B2CF9AE}" pid="12" name="IconOverlay">
    <vt:lpwstr/>
  </property>
  <property fmtid="{D5CDD505-2E9C-101B-9397-08002B2CF9AE}" pid="13" name="Period">
    <vt:lpwstr/>
  </property>
  <property fmtid="{D5CDD505-2E9C-101B-9397-08002B2CF9AE}" pid="14" name="Departmental Unit">
    <vt:lpwstr>39;#Social Housing - Non Profit|71a5ea7e-e479-4395-8055-977189c97418</vt:lpwstr>
  </property>
</Properties>
</file>